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Daten ablegen\Bilder\Boom\Upload\Vorhersagetool\"/>
    </mc:Choice>
  </mc:AlternateContent>
  <bookViews>
    <workbookView xWindow="600" yWindow="195" windowWidth="22515" windowHeight="9720"/>
  </bookViews>
  <sheets>
    <sheet name="Tabelle1" sheetId="1" r:id="rId1"/>
    <sheet name="Tabelle2" sheetId="2" state="hidden" r:id="rId2"/>
    <sheet name="Tabelle3" sheetId="3" state="hidden" r:id="rId3"/>
  </sheets>
  <calcPr calcId="152511"/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J31" i="1" s="1"/>
  <c r="F32" i="1"/>
  <c r="F33" i="1"/>
  <c r="J33" i="1" s="1"/>
  <c r="F34" i="1"/>
  <c r="F12" i="1"/>
  <c r="E16" i="1"/>
  <c r="H16" i="1" s="1"/>
  <c r="E17" i="1"/>
  <c r="E18" i="1"/>
  <c r="H18" i="1" s="1"/>
  <c r="E19" i="1"/>
  <c r="H19" i="1" s="1"/>
  <c r="E20" i="1"/>
  <c r="H20" i="1" s="1"/>
  <c r="E21" i="1"/>
  <c r="E22" i="1"/>
  <c r="H22" i="1" s="1"/>
  <c r="E23" i="1"/>
  <c r="H23" i="1" s="1"/>
  <c r="E24" i="1"/>
  <c r="H24" i="1" s="1"/>
  <c r="E25" i="1"/>
  <c r="E26" i="1"/>
  <c r="H26" i="1" s="1"/>
  <c r="E27" i="1"/>
  <c r="H27" i="1" s="1"/>
  <c r="E28" i="1"/>
  <c r="H28" i="1" s="1"/>
  <c r="E29" i="1"/>
  <c r="E30" i="1"/>
  <c r="H30" i="1" s="1"/>
  <c r="E31" i="1"/>
  <c r="H31" i="1" s="1"/>
  <c r="E32" i="1"/>
  <c r="H32" i="1" s="1"/>
  <c r="E33" i="1"/>
  <c r="E34" i="1"/>
  <c r="H34" i="1" s="1"/>
  <c r="E13" i="1"/>
  <c r="E14" i="1"/>
  <c r="H14" i="1" s="1"/>
  <c r="E15" i="1"/>
  <c r="E12" i="1"/>
  <c r="H12" i="1" s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12" i="1"/>
  <c r="J34" i="1"/>
  <c r="J32" i="1"/>
  <c r="H13" i="1" l="1"/>
  <c r="H15" i="1"/>
  <c r="H33" i="1"/>
  <c r="H29" i="1"/>
  <c r="H25" i="1"/>
  <c r="H21" i="1"/>
  <c r="H17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12" i="1"/>
  <c r="F7" i="1"/>
  <c r="F8" i="1" s="1"/>
  <c r="AH34" i="1" l="1"/>
  <c r="AD34" i="1"/>
  <c r="Z34" i="1"/>
  <c r="V34" i="1"/>
  <c r="R34" i="1"/>
  <c r="N34" i="1"/>
  <c r="AF33" i="1"/>
  <c r="AB33" i="1"/>
  <c r="X33" i="1"/>
  <c r="T33" i="1"/>
  <c r="P33" i="1"/>
  <c r="L33" i="1"/>
  <c r="AH32" i="1"/>
  <c r="AD32" i="1"/>
  <c r="Z32" i="1"/>
  <c r="V32" i="1"/>
  <c r="R32" i="1"/>
  <c r="N32" i="1"/>
  <c r="R33" i="1"/>
  <c r="X32" i="1"/>
  <c r="L32" i="1"/>
  <c r="W34" i="1"/>
  <c r="AG33" i="1"/>
  <c r="Q33" i="1"/>
  <c r="AA32" i="1"/>
  <c r="O32" i="1"/>
  <c r="AG34" i="1"/>
  <c r="AC34" i="1"/>
  <c r="Y34" i="1"/>
  <c r="U34" i="1"/>
  <c r="Q34" i="1"/>
  <c r="M34" i="1"/>
  <c r="AE33" i="1"/>
  <c r="AA33" i="1"/>
  <c r="W33" i="1"/>
  <c r="S33" i="1"/>
  <c r="O33" i="1"/>
  <c r="K33" i="1"/>
  <c r="AG32" i="1"/>
  <c r="AC32" i="1"/>
  <c r="Y32" i="1"/>
  <c r="U32" i="1"/>
  <c r="Q32" i="1"/>
  <c r="M32" i="1"/>
  <c r="AF34" i="1"/>
  <c r="AB34" i="1"/>
  <c r="X34" i="1"/>
  <c r="T34" i="1"/>
  <c r="P34" i="1"/>
  <c r="L34" i="1"/>
  <c r="AH33" i="1"/>
  <c r="AD33" i="1"/>
  <c r="Z33" i="1"/>
  <c r="V33" i="1"/>
  <c r="N33" i="1"/>
  <c r="AF32" i="1"/>
  <c r="AB32" i="1"/>
  <c r="T32" i="1"/>
  <c r="P32" i="1"/>
  <c r="AE34" i="1"/>
  <c r="AA34" i="1"/>
  <c r="S34" i="1"/>
  <c r="O34" i="1"/>
  <c r="K34" i="1"/>
  <c r="AC33" i="1"/>
  <c r="Y33" i="1"/>
  <c r="U33" i="1"/>
  <c r="M33" i="1"/>
  <c r="AE32" i="1"/>
  <c r="W32" i="1"/>
  <c r="S32" i="1"/>
  <c r="K32" i="1"/>
  <c r="O14" i="1"/>
  <c r="N31" i="1"/>
  <c r="R31" i="1"/>
  <c r="V31" i="1"/>
  <c r="Z31" i="1"/>
  <c r="AD31" i="1"/>
  <c r="AH31" i="1"/>
  <c r="K31" i="1"/>
  <c r="O31" i="1"/>
  <c r="S31" i="1"/>
  <c r="W31" i="1"/>
  <c r="AA31" i="1"/>
  <c r="AE31" i="1"/>
  <c r="L31" i="1"/>
  <c r="P31" i="1"/>
  <c r="T31" i="1"/>
  <c r="X31" i="1"/>
  <c r="AB31" i="1"/>
  <c r="AF31" i="1"/>
  <c r="M31" i="1"/>
  <c r="Q31" i="1"/>
  <c r="U31" i="1"/>
  <c r="Y31" i="1"/>
  <c r="AC31" i="1"/>
  <c r="AG31" i="1"/>
  <c r="T12" i="1"/>
  <c r="S30" i="1"/>
  <c r="AA29" i="1"/>
  <c r="K29" i="1"/>
  <c r="S28" i="1"/>
  <c r="AA27" i="1"/>
  <c r="AG26" i="1"/>
  <c r="L26" i="1"/>
  <c r="O25" i="1"/>
  <c r="Q24" i="1"/>
  <c r="T23" i="1"/>
  <c r="W22" i="1"/>
  <c r="Y21" i="1"/>
  <c r="AB20" i="1"/>
  <c r="AE19" i="1"/>
  <c r="AG18" i="1"/>
  <c r="AE17" i="1"/>
  <c r="O15" i="1"/>
  <c r="K12" i="1"/>
  <c r="S12" i="1"/>
  <c r="AH30" i="1"/>
  <c r="R30" i="1"/>
  <c r="Z29" i="1"/>
  <c r="AH28" i="1"/>
  <c r="R28" i="1"/>
  <c r="Z27" i="1"/>
  <c r="AF26" i="1"/>
  <c r="K26" i="1"/>
  <c r="M25" i="1"/>
  <c r="P24" i="1"/>
  <c r="S23" i="1"/>
  <c r="U22" i="1"/>
  <c r="X21" i="1"/>
  <c r="AA20" i="1"/>
  <c r="AC19" i="1"/>
  <c r="AF18" i="1"/>
  <c r="W13" i="1"/>
  <c r="AF12" i="1"/>
  <c r="P12" i="1"/>
  <c r="W30" i="1"/>
  <c r="AE29" i="1"/>
  <c r="W29" i="1"/>
  <c r="AE28" i="1"/>
  <c r="O28" i="1"/>
  <c r="W27" i="1"/>
  <c r="AB26" i="1"/>
  <c r="Q26" i="1"/>
  <c r="T25" i="1"/>
  <c r="AG24" i="1"/>
  <c r="L24" i="1"/>
  <c r="Y23" i="1"/>
  <c r="AB22" i="1"/>
  <c r="T21" i="1"/>
  <c r="AE12" i="1"/>
  <c r="W12" i="1"/>
  <c r="O12" i="1"/>
  <c r="AD30" i="1"/>
  <c r="V30" i="1"/>
  <c r="N30" i="1"/>
  <c r="AD29" i="1"/>
  <c r="V29" i="1"/>
  <c r="N29" i="1"/>
  <c r="AD28" i="1"/>
  <c r="V28" i="1"/>
  <c r="N28" i="1"/>
  <c r="AD27" i="1"/>
  <c r="V27" i="1"/>
  <c r="M27" i="1"/>
  <c r="AA26" i="1"/>
  <c r="P26" i="1"/>
  <c r="AC25" i="1"/>
  <c r="S25" i="1"/>
  <c r="AF24" i="1"/>
  <c r="U24" i="1"/>
  <c r="K24" i="1"/>
  <c r="X23" i="1"/>
  <c r="M23" i="1"/>
  <c r="AA22" i="1"/>
  <c r="P22" i="1"/>
  <c r="AC21" i="1"/>
  <c r="S21" i="1"/>
  <c r="AF20" i="1"/>
  <c r="U20" i="1"/>
  <c r="K20" i="1"/>
  <c r="X19" i="1"/>
  <c r="M19" i="1"/>
  <c r="AA18" i="1"/>
  <c r="L18" i="1"/>
  <c r="AE16" i="1"/>
  <c r="W15" i="1"/>
  <c r="M13" i="1"/>
  <c r="Q13" i="1"/>
  <c r="U13" i="1"/>
  <c r="Y13" i="1"/>
  <c r="AC13" i="1"/>
  <c r="AG13" i="1"/>
  <c r="M14" i="1"/>
  <c r="Q14" i="1"/>
  <c r="U14" i="1"/>
  <c r="Y14" i="1"/>
  <c r="AC14" i="1"/>
  <c r="AG14" i="1"/>
  <c r="M15" i="1"/>
  <c r="Q15" i="1"/>
  <c r="U15" i="1"/>
  <c r="Y15" i="1"/>
  <c r="AC15" i="1"/>
  <c r="AG15" i="1"/>
  <c r="M16" i="1"/>
  <c r="Q16" i="1"/>
  <c r="U16" i="1"/>
  <c r="Y16" i="1"/>
  <c r="AC16" i="1"/>
  <c r="AG16" i="1"/>
  <c r="M17" i="1"/>
  <c r="Q17" i="1"/>
  <c r="U17" i="1"/>
  <c r="Y17" i="1"/>
  <c r="AC17" i="1"/>
  <c r="N13" i="1"/>
  <c r="R13" i="1"/>
  <c r="V13" i="1"/>
  <c r="Z13" i="1"/>
  <c r="AD13" i="1"/>
  <c r="AH13" i="1"/>
  <c r="N14" i="1"/>
  <c r="R14" i="1"/>
  <c r="V14" i="1"/>
  <c r="Z14" i="1"/>
  <c r="AD14" i="1"/>
  <c r="AH14" i="1"/>
  <c r="N15" i="1"/>
  <c r="R15" i="1"/>
  <c r="V15" i="1"/>
  <c r="Z15" i="1"/>
  <c r="AD15" i="1"/>
  <c r="AH15" i="1"/>
  <c r="N16" i="1"/>
  <c r="R16" i="1"/>
  <c r="V16" i="1"/>
  <c r="Z16" i="1"/>
  <c r="AD16" i="1"/>
  <c r="AH16" i="1"/>
  <c r="N17" i="1"/>
  <c r="R17" i="1"/>
  <c r="V17" i="1"/>
  <c r="Z17" i="1"/>
  <c r="AD17" i="1"/>
  <c r="AH17" i="1"/>
  <c r="N18" i="1"/>
  <c r="R18" i="1"/>
  <c r="V18" i="1"/>
  <c r="Z18" i="1"/>
  <c r="AD18" i="1"/>
  <c r="AH18" i="1"/>
  <c r="N19" i="1"/>
  <c r="R19" i="1"/>
  <c r="V19" i="1"/>
  <c r="Z19" i="1"/>
  <c r="AD19" i="1"/>
  <c r="AH19" i="1"/>
  <c r="N20" i="1"/>
  <c r="R20" i="1"/>
  <c r="V20" i="1"/>
  <c r="Z20" i="1"/>
  <c r="AD20" i="1"/>
  <c r="AH20" i="1"/>
  <c r="N21" i="1"/>
  <c r="R21" i="1"/>
  <c r="V21" i="1"/>
  <c r="Z21" i="1"/>
  <c r="AD21" i="1"/>
  <c r="AH21" i="1"/>
  <c r="N22" i="1"/>
  <c r="R22" i="1"/>
  <c r="V22" i="1"/>
  <c r="Z22" i="1"/>
  <c r="AD22" i="1"/>
  <c r="AH22" i="1"/>
  <c r="N23" i="1"/>
  <c r="R23" i="1"/>
  <c r="V23" i="1"/>
  <c r="Z23" i="1"/>
  <c r="AD23" i="1"/>
  <c r="AH23" i="1"/>
  <c r="N24" i="1"/>
  <c r="R24" i="1"/>
  <c r="V24" i="1"/>
  <c r="Z24" i="1"/>
  <c r="AD24" i="1"/>
  <c r="AH24" i="1"/>
  <c r="N25" i="1"/>
  <c r="R25" i="1"/>
  <c r="V25" i="1"/>
  <c r="Z25" i="1"/>
  <c r="AD25" i="1"/>
  <c r="AH25" i="1"/>
  <c r="N26" i="1"/>
  <c r="R26" i="1"/>
  <c r="V26" i="1"/>
  <c r="Z26" i="1"/>
  <c r="AD26" i="1"/>
  <c r="AH26" i="1"/>
  <c r="N27" i="1"/>
  <c r="K13" i="1"/>
  <c r="S13" i="1"/>
  <c r="AA13" i="1"/>
  <c r="K14" i="1"/>
  <c r="S14" i="1"/>
  <c r="AA14" i="1"/>
  <c r="K15" i="1"/>
  <c r="S15" i="1"/>
  <c r="AA15" i="1"/>
  <c r="K16" i="1"/>
  <c r="S16" i="1"/>
  <c r="AA16" i="1"/>
  <c r="K17" i="1"/>
  <c r="S17" i="1"/>
  <c r="AA17" i="1"/>
  <c r="AG17" i="1"/>
  <c r="O18" i="1"/>
  <c r="T18" i="1"/>
  <c r="Y18" i="1"/>
  <c r="AE18" i="1"/>
  <c r="L19" i="1"/>
  <c r="Q19" i="1"/>
  <c r="W19" i="1"/>
  <c r="AB19" i="1"/>
  <c r="AG19" i="1"/>
  <c r="O20" i="1"/>
  <c r="T20" i="1"/>
  <c r="Y20" i="1"/>
  <c r="AE20" i="1"/>
  <c r="L21" i="1"/>
  <c r="Q21" i="1"/>
  <c r="W21" i="1"/>
  <c r="AB21" i="1"/>
  <c r="AG21" i="1"/>
  <c r="O22" i="1"/>
  <c r="T22" i="1"/>
  <c r="Y22" i="1"/>
  <c r="AE22" i="1"/>
  <c r="L23" i="1"/>
  <c r="Q23" i="1"/>
  <c r="W23" i="1"/>
  <c r="AB23" i="1"/>
  <c r="AG23" i="1"/>
  <c r="O24" i="1"/>
  <c r="T24" i="1"/>
  <c r="Y24" i="1"/>
  <c r="AE24" i="1"/>
  <c r="L25" i="1"/>
  <c r="Q25" i="1"/>
  <c r="W25" i="1"/>
  <c r="AB25" i="1"/>
  <c r="AG25" i="1"/>
  <c r="O26" i="1"/>
  <c r="T26" i="1"/>
  <c r="Y26" i="1"/>
  <c r="AE26" i="1"/>
  <c r="L27" i="1"/>
  <c r="Q27" i="1"/>
  <c r="U27" i="1"/>
  <c r="AC27" i="1"/>
  <c r="AG27" i="1"/>
  <c r="M28" i="1"/>
  <c r="U28" i="1"/>
  <c r="AC28" i="1"/>
  <c r="M29" i="1"/>
  <c r="Y29" i="1"/>
  <c r="AG29" i="1"/>
  <c r="Q30" i="1"/>
  <c r="Y30" i="1"/>
  <c r="AG30" i="1"/>
  <c r="N12" i="1"/>
  <c r="V12" i="1"/>
  <c r="AH12" i="1"/>
  <c r="T13" i="1"/>
  <c r="AB13" i="1"/>
  <c r="L14" i="1"/>
  <c r="T14" i="1"/>
  <c r="L15" i="1"/>
  <c r="AB15" i="1"/>
  <c r="T16" i="1"/>
  <c r="L17" i="1"/>
  <c r="T17" i="1"/>
  <c r="K18" i="1"/>
  <c r="P13" i="1"/>
  <c r="X13" i="1"/>
  <c r="AF13" i="1"/>
  <c r="P14" i="1"/>
  <c r="X14" i="1"/>
  <c r="AF14" i="1"/>
  <c r="P15" i="1"/>
  <c r="X15" i="1"/>
  <c r="AF15" i="1"/>
  <c r="P16" i="1"/>
  <c r="X16" i="1"/>
  <c r="AF16" i="1"/>
  <c r="P17" i="1"/>
  <c r="X17" i="1"/>
  <c r="AF17" i="1"/>
  <c r="M18" i="1"/>
  <c r="S18" i="1"/>
  <c r="X18" i="1"/>
  <c r="AC18" i="1"/>
  <c r="K19" i="1"/>
  <c r="P19" i="1"/>
  <c r="U19" i="1"/>
  <c r="AA19" i="1"/>
  <c r="AF19" i="1"/>
  <c r="M20" i="1"/>
  <c r="S20" i="1"/>
  <c r="X20" i="1"/>
  <c r="AC20" i="1"/>
  <c r="K21" i="1"/>
  <c r="P21" i="1"/>
  <c r="U21" i="1"/>
  <c r="AA21" i="1"/>
  <c r="AF21" i="1"/>
  <c r="M22" i="1"/>
  <c r="S22" i="1"/>
  <c r="X22" i="1"/>
  <c r="AC22" i="1"/>
  <c r="K23" i="1"/>
  <c r="P23" i="1"/>
  <c r="U23" i="1"/>
  <c r="AA23" i="1"/>
  <c r="AF23" i="1"/>
  <c r="M24" i="1"/>
  <c r="S24" i="1"/>
  <c r="X24" i="1"/>
  <c r="AC24" i="1"/>
  <c r="K25" i="1"/>
  <c r="P25" i="1"/>
  <c r="U25" i="1"/>
  <c r="AA25" i="1"/>
  <c r="AF25" i="1"/>
  <c r="M26" i="1"/>
  <c r="S26" i="1"/>
  <c r="X26" i="1"/>
  <c r="AC26" i="1"/>
  <c r="K27" i="1"/>
  <c r="P27" i="1"/>
  <c r="T27" i="1"/>
  <c r="X27" i="1"/>
  <c r="AB27" i="1"/>
  <c r="AF27" i="1"/>
  <c r="L28" i="1"/>
  <c r="P28" i="1"/>
  <c r="T28" i="1"/>
  <c r="X28" i="1"/>
  <c r="AB28" i="1"/>
  <c r="AF28" i="1"/>
  <c r="L29" i="1"/>
  <c r="P29" i="1"/>
  <c r="T29" i="1"/>
  <c r="X29" i="1"/>
  <c r="AB29" i="1"/>
  <c r="AF29" i="1"/>
  <c r="L30" i="1"/>
  <c r="P30" i="1"/>
  <c r="T30" i="1"/>
  <c r="X30" i="1"/>
  <c r="AB30" i="1"/>
  <c r="AF30" i="1"/>
  <c r="M12" i="1"/>
  <c r="Q12" i="1"/>
  <c r="U12" i="1"/>
  <c r="Y12" i="1"/>
  <c r="AC12" i="1"/>
  <c r="AG12" i="1"/>
  <c r="Y27" i="1"/>
  <c r="Q28" i="1"/>
  <c r="Y28" i="1"/>
  <c r="AG28" i="1"/>
  <c r="Q29" i="1"/>
  <c r="U29" i="1"/>
  <c r="AC29" i="1"/>
  <c r="M30" i="1"/>
  <c r="U30" i="1"/>
  <c r="AC30" i="1"/>
  <c r="R12" i="1"/>
  <c r="Z12" i="1"/>
  <c r="AD12" i="1"/>
  <c r="L13" i="1"/>
  <c r="AB14" i="1"/>
  <c r="T15" i="1"/>
  <c r="L16" i="1"/>
  <c r="AB16" i="1"/>
  <c r="AB17" i="1"/>
  <c r="P18" i="1"/>
  <c r="AB12" i="1"/>
  <c r="L12" i="1"/>
  <c r="AA30" i="1"/>
  <c r="K30" i="1"/>
  <c r="S29" i="1"/>
  <c r="AA28" i="1"/>
  <c r="K28" i="1"/>
  <c r="S27" i="1"/>
  <c r="W26" i="1"/>
  <c r="Y25" i="1"/>
  <c r="AB24" i="1"/>
  <c r="AE23" i="1"/>
  <c r="AG22" i="1"/>
  <c r="L22" i="1"/>
  <c r="O21" i="1"/>
  <c r="Q20" i="1"/>
  <c r="T19" i="1"/>
  <c r="W18" i="1"/>
  <c r="W16" i="1"/>
  <c r="AE13" i="1"/>
  <c r="AA12" i="1"/>
  <c r="Z30" i="1"/>
  <c r="AH29" i="1"/>
  <c r="R29" i="1"/>
  <c r="Z28" i="1"/>
  <c r="AH27" i="1"/>
  <c r="R27" i="1"/>
  <c r="U26" i="1"/>
  <c r="X25" i="1"/>
  <c r="AA24" i="1"/>
  <c r="AC23" i="1"/>
  <c r="AF22" i="1"/>
  <c r="K22" i="1"/>
  <c r="M21" i="1"/>
  <c r="P20" i="1"/>
  <c r="S19" i="1"/>
  <c r="U18" i="1"/>
  <c r="W17" i="1"/>
  <c r="O16" i="1"/>
  <c r="AE14" i="1"/>
  <c r="X12" i="1"/>
  <c r="AE30" i="1"/>
  <c r="O30" i="1"/>
  <c r="O29" i="1"/>
  <c r="W28" i="1"/>
  <c r="AE27" i="1"/>
  <c r="O27" i="1"/>
  <c r="AE25" i="1"/>
  <c r="W24" i="1"/>
  <c r="O23" i="1"/>
  <c r="Q22" i="1"/>
  <c r="AE21" i="1"/>
  <c r="AG20" i="1"/>
  <c r="W20" i="1"/>
  <c r="L20" i="1"/>
  <c r="Y19" i="1"/>
  <c r="O19" i="1"/>
  <c r="AB18" i="1"/>
  <c r="Q18" i="1"/>
  <c r="O17" i="1"/>
  <c r="AE15" i="1"/>
  <c r="W14" i="1"/>
  <c r="O13" i="1"/>
</calcChain>
</file>

<file path=xl/sharedStrings.xml><?xml version="1.0" encoding="utf-8"?>
<sst xmlns="http://schemas.openxmlformats.org/spreadsheetml/2006/main" count="47" uniqueCount="45">
  <si>
    <t>Mission</t>
  </si>
  <si>
    <t>Kosten</t>
  </si>
  <si>
    <t>Punkte</t>
  </si>
  <si>
    <t>Routineflug</t>
  </si>
  <si>
    <t>Früher Vogel</t>
  </si>
  <si>
    <t>Auf Ganze</t>
  </si>
  <si>
    <t>Geek</t>
  </si>
  <si>
    <t>Panzertänzer</t>
  </si>
  <si>
    <t>Charleston</t>
  </si>
  <si>
    <t>Konfettiparade</t>
  </si>
  <si>
    <t>Metallsäge</t>
  </si>
  <si>
    <t>Trags mit Fassung</t>
  </si>
  <si>
    <t>Mambo</t>
  </si>
  <si>
    <t>Engstelle</t>
  </si>
  <si>
    <t>Neid der Besitzlosen</t>
  </si>
  <si>
    <t>Pulverfass</t>
  </si>
  <si>
    <t>Zunderbüchse</t>
  </si>
  <si>
    <t>Engpass</t>
  </si>
  <si>
    <t>Sackgasse</t>
  </si>
  <si>
    <t>Festung</t>
  </si>
  <si>
    <t>Jetzt ist Schluss</t>
  </si>
  <si>
    <t>Foxtrot</t>
  </si>
  <si>
    <t>Venusfliegenfalle</t>
  </si>
  <si>
    <t>Verhältnis</t>
  </si>
  <si>
    <t>Pkt/Std.</t>
  </si>
  <si>
    <t>Zeit- und Punkteverlust-Analyse</t>
  </si>
  <si>
    <t>Legende:</t>
  </si>
  <si>
    <t>wirtschaftlich</t>
  </si>
  <si>
    <t>unwirtschaftlich</t>
  </si>
  <si>
    <t>Verlust täglich:</t>
  </si>
  <si>
    <t>Verlust stündlich:</t>
  </si>
  <si>
    <t>Intels aktuell</t>
  </si>
  <si>
    <t>Spalten kennzeichnen die Stunden, die nach Beendigung einer Operation vergehen</t>
  </si>
  <si>
    <t>Tiefer Einschnitt</t>
  </si>
  <si>
    <t>Großangriff</t>
  </si>
  <si>
    <t>Verlorene Hoffnung</t>
  </si>
  <si>
    <t>Kostentabelle</t>
  </si>
  <si>
    <t>OP</t>
  </si>
  <si>
    <t>/</t>
  </si>
  <si>
    <t>Nr.</t>
  </si>
  <si>
    <t>Idx</t>
  </si>
  <si>
    <t>Kommandopunkte aktuell:</t>
  </si>
  <si>
    <t>Kommandoname / Größe:</t>
  </si>
  <si>
    <t>Einsatzkommando Operationsvorhersage</t>
  </si>
  <si>
    <t>Teamname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</si>
</sst>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>
    <font>
      <sz val="11"/>
      <color theme="1"/>
      <name val="Calibri"/>
      <family val="2"/>
      <scheme val="minor"/>
    </font>
    <font>
      <u/>
      <sz val="18"/>
      <color theme="1"/>
      <name val="Alien Encounters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3" fontId="4" fillId="0" borderId="8" xfId="0" applyNumberFormat="1" applyFont="1" applyBorder="1" applyAlignment="1">
      <alignment horizontal="center"/>
    </xf>
    <xf numFmtId="3" fontId="4" fillId="0" borderId="8" xfId="0" applyNumberFormat="1" applyFont="1" applyBorder="1"/>
    <xf numFmtId="2" fontId="4" fillId="0" borderId="8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0" fontId="6" fillId="0" borderId="0" xfId="0" applyFont="1"/>
    <xf numFmtId="0" fontId="4" fillId="2" borderId="2" xfId="0" applyFont="1" applyFill="1" applyBorder="1"/>
    <xf numFmtId="0" fontId="4" fillId="3" borderId="2" xfId="0" applyFont="1" applyFill="1" applyBorder="1"/>
    <xf numFmtId="3" fontId="4" fillId="4" borderId="8" xfId="0" applyNumberFormat="1" applyFont="1" applyFill="1" applyBorder="1" applyAlignment="1">
      <alignment horizontal="center"/>
    </xf>
    <xf numFmtId="2" fontId="4" fillId="4" borderId="8" xfId="0" applyNumberFormat="1" applyFont="1" applyFill="1" applyBorder="1" applyAlignment="1">
      <alignment horizontal="center"/>
    </xf>
    <xf numFmtId="2" fontId="4" fillId="4" borderId="0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left"/>
    </xf>
    <xf numFmtId="2" fontId="4" fillId="0" borderId="8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14" fontId="0" fillId="0" borderId="0" xfId="0" applyNumberFormat="1"/>
    <xf numFmtId="20" fontId="0" fillId="0" borderId="0" xfId="0" applyNumberFormat="1"/>
    <xf numFmtId="49" fontId="4" fillId="0" borderId="0" xfId="0" applyNumberFormat="1" applyFont="1" applyBorder="1"/>
    <xf numFmtId="0" fontId="0" fillId="0" borderId="17" xfId="0" applyBorder="1"/>
    <xf numFmtId="0" fontId="0" fillId="0" borderId="6" xfId="0" applyBorder="1"/>
    <xf numFmtId="0" fontId="0" fillId="0" borderId="1" xfId="0" applyBorder="1" applyAlignment="1">
      <alignment horizontal="right"/>
    </xf>
    <xf numFmtId="0" fontId="4" fillId="0" borderId="7" xfId="0" applyFont="1" applyBorder="1" applyAlignment="1">
      <alignment horizontal="center"/>
    </xf>
    <xf numFmtId="0" fontId="0" fillId="4" borderId="6" xfId="0" applyFill="1" applyBorder="1"/>
    <xf numFmtId="0" fontId="4" fillId="4" borderId="6" xfId="0" applyFont="1" applyFill="1" applyBorder="1" applyAlignment="1">
      <alignment horizontal="center"/>
    </xf>
    <xf numFmtId="0" fontId="8" fillId="0" borderId="0" xfId="0" applyFont="1" applyBorder="1"/>
    <xf numFmtId="0" fontId="5" fillId="0" borderId="0" xfId="0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3" fontId="5" fillId="0" borderId="0" xfId="0" applyNumberFormat="1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</cellXfs>
  <cellStyles count="1">
    <cellStyle name="Standard" xfId="0" builtinId="0"/>
  </cellStyles>
  <dxfs count="2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theme="9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theme="9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theme="9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AI43"/>
  <sheetViews>
    <sheetView showGridLines="0" tabSelected="1" workbookViewId="0">
      <selection activeCell="C39" sqref="C39"/>
    </sheetView>
  </sheetViews>
  <sheetFormatPr baseColWidth="10" defaultRowHeight="15"/>
  <cols>
    <col min="1" max="1" width="2.7109375" customWidth="1"/>
    <col min="2" max="2" width="3" customWidth="1"/>
    <col min="3" max="3" width="4.5703125" customWidth="1"/>
    <col min="4" max="4" width="21.140625" customWidth="1"/>
    <col min="5" max="5" width="7.28515625" bestFit="1" customWidth="1"/>
    <col min="6" max="6" width="8.28515625" bestFit="1" customWidth="1"/>
    <col min="7" max="7" width="1.42578125" customWidth="1"/>
    <col min="8" max="8" width="10.140625" bestFit="1" customWidth="1"/>
    <col min="9" max="9" width="1.85546875" customWidth="1"/>
    <col min="10" max="10" width="8.28515625" style="2" bestFit="1" customWidth="1"/>
    <col min="11" max="25" width="6.28515625" customWidth="1"/>
    <col min="26" max="26" width="7.140625" bestFit="1" customWidth="1"/>
    <col min="27" max="34" width="6.85546875" bestFit="1" customWidth="1"/>
    <col min="35" max="35" width="3.42578125" customWidth="1"/>
  </cols>
  <sheetData>
    <row r="1" spans="2:35" ht="11.25" customHeight="1" thickBot="1"/>
    <row r="2" spans="2:35" ht="8.25" customHeight="1">
      <c r="B2" s="4"/>
      <c r="C2" s="5"/>
      <c r="D2" s="5"/>
      <c r="E2" s="5"/>
      <c r="F2" s="5"/>
      <c r="G2" s="5"/>
      <c r="H2" s="5"/>
      <c r="I2" s="5"/>
      <c r="J2" s="6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</row>
    <row r="3" spans="2:35" ht="23.25">
      <c r="B3" s="8"/>
      <c r="C3" s="3"/>
      <c r="D3" s="9" t="s">
        <v>43</v>
      </c>
      <c r="E3" s="3"/>
      <c r="F3" s="3"/>
      <c r="G3" s="3"/>
      <c r="H3" s="3"/>
      <c r="I3" s="3"/>
      <c r="J3" s="10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11"/>
    </row>
    <row r="4" spans="2:35">
      <c r="B4" s="8"/>
      <c r="C4" s="3"/>
      <c r="D4" s="3"/>
      <c r="E4" s="3"/>
      <c r="F4" s="3"/>
      <c r="G4" s="3"/>
      <c r="H4" s="3"/>
      <c r="I4" s="3"/>
      <c r="J4" s="10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11"/>
    </row>
    <row r="5" spans="2:35" ht="15.75">
      <c r="B5" s="8"/>
      <c r="C5" s="3"/>
      <c r="E5" s="18" t="s">
        <v>42</v>
      </c>
      <c r="F5" s="51" t="s">
        <v>44</v>
      </c>
      <c r="G5" s="19"/>
      <c r="H5" s="19"/>
      <c r="I5" s="43" t="s">
        <v>38</v>
      </c>
      <c r="J5" s="52">
        <v>10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1"/>
    </row>
    <row r="6" spans="2:35" ht="15.75">
      <c r="B6" s="8"/>
      <c r="C6" s="3"/>
      <c r="E6" s="18" t="s">
        <v>41</v>
      </c>
      <c r="F6" s="53">
        <v>5000</v>
      </c>
      <c r="G6" s="19"/>
      <c r="H6" s="19"/>
      <c r="I6" s="19"/>
      <c r="J6" s="20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11"/>
    </row>
    <row r="7" spans="2:35" ht="15.75">
      <c r="B7" s="8"/>
      <c r="C7" s="3"/>
      <c r="E7" s="18" t="s">
        <v>29</v>
      </c>
      <c r="F7" s="38">
        <f>F6/100*5</f>
        <v>250</v>
      </c>
      <c r="G7" s="19"/>
      <c r="H7" s="19"/>
      <c r="I7" s="19"/>
      <c r="J7" s="23"/>
      <c r="K7" s="20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6" t="s">
        <v>26</v>
      </c>
      <c r="AA7" s="19"/>
      <c r="AB7" s="19"/>
      <c r="AC7" s="19"/>
      <c r="AD7" s="19"/>
      <c r="AE7" s="19"/>
      <c r="AF7" s="19"/>
      <c r="AG7" s="19"/>
      <c r="AH7" s="24"/>
      <c r="AI7" s="11"/>
    </row>
    <row r="8" spans="2:35" ht="15.75" customHeight="1">
      <c r="B8" s="8"/>
      <c r="C8" s="3"/>
      <c r="E8" s="18" t="s">
        <v>30</v>
      </c>
      <c r="F8" s="38">
        <f>F7/24</f>
        <v>10.416666666666666</v>
      </c>
      <c r="G8" s="19"/>
      <c r="H8" s="19"/>
      <c r="I8" s="19"/>
      <c r="J8" s="23"/>
      <c r="K8" s="19"/>
      <c r="L8" s="50" t="s">
        <v>25</v>
      </c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34"/>
      <c r="AA8" s="55" t="s">
        <v>27</v>
      </c>
      <c r="AB8" s="56"/>
      <c r="AC8" s="19"/>
      <c r="AD8" s="19"/>
      <c r="AE8" s="19"/>
      <c r="AF8" s="19"/>
      <c r="AG8" s="19"/>
      <c r="AH8" s="24"/>
      <c r="AI8" s="11"/>
    </row>
    <row r="9" spans="2:35" ht="15.75">
      <c r="B9" s="8"/>
      <c r="C9" s="3"/>
      <c r="E9" s="40" t="s">
        <v>31</v>
      </c>
      <c r="F9" s="54">
        <v>225</v>
      </c>
      <c r="G9" s="19"/>
      <c r="H9" s="19"/>
      <c r="I9" s="19"/>
      <c r="J9" s="23"/>
      <c r="K9" s="19"/>
      <c r="L9" s="32" t="s">
        <v>32</v>
      </c>
      <c r="M9" s="17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33"/>
      <c r="AA9" s="55" t="s">
        <v>28</v>
      </c>
      <c r="AB9" s="56"/>
      <c r="AC9" s="19"/>
      <c r="AD9" s="19"/>
      <c r="AE9" s="19"/>
      <c r="AF9" s="19"/>
      <c r="AG9" s="19"/>
      <c r="AH9" s="24"/>
      <c r="AI9" s="11"/>
    </row>
    <row r="10" spans="2:35" ht="15.75">
      <c r="B10" s="8"/>
      <c r="C10" s="3"/>
      <c r="D10" s="19"/>
      <c r="E10" s="19"/>
      <c r="F10" s="19"/>
      <c r="G10" s="19"/>
      <c r="H10" s="19"/>
      <c r="I10" s="19"/>
      <c r="J10" s="23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24"/>
      <c r="AI10" s="11"/>
    </row>
    <row r="11" spans="2:35" ht="15.75">
      <c r="B11" s="8"/>
      <c r="C11" s="46" t="s">
        <v>39</v>
      </c>
      <c r="D11" s="47" t="s">
        <v>0</v>
      </c>
      <c r="E11" s="25" t="s">
        <v>1</v>
      </c>
      <c r="F11" s="25" t="s">
        <v>2</v>
      </c>
      <c r="G11" s="26"/>
      <c r="H11" s="26" t="s">
        <v>23</v>
      </c>
      <c r="I11" s="26"/>
      <c r="J11" s="21" t="s">
        <v>24</v>
      </c>
      <c r="K11" s="25">
        <v>1</v>
      </c>
      <c r="L11" s="25">
        <v>2</v>
      </c>
      <c r="M11" s="25">
        <v>3</v>
      </c>
      <c r="N11" s="25">
        <v>4</v>
      </c>
      <c r="O11" s="25">
        <v>5</v>
      </c>
      <c r="P11" s="25">
        <v>6</v>
      </c>
      <c r="Q11" s="25">
        <v>7</v>
      </c>
      <c r="R11" s="25">
        <v>8</v>
      </c>
      <c r="S11" s="25">
        <v>9</v>
      </c>
      <c r="T11" s="25">
        <v>10</v>
      </c>
      <c r="U11" s="25">
        <v>11</v>
      </c>
      <c r="V11" s="25">
        <v>12</v>
      </c>
      <c r="W11" s="25">
        <v>13</v>
      </c>
      <c r="X11" s="25">
        <v>14</v>
      </c>
      <c r="Y11" s="25">
        <v>15</v>
      </c>
      <c r="Z11" s="25">
        <v>16</v>
      </c>
      <c r="AA11" s="25">
        <v>17</v>
      </c>
      <c r="AB11" s="25">
        <v>18</v>
      </c>
      <c r="AC11" s="25">
        <v>19</v>
      </c>
      <c r="AD11" s="25">
        <v>20</v>
      </c>
      <c r="AE11" s="25">
        <v>21</v>
      </c>
      <c r="AF11" s="25">
        <v>22</v>
      </c>
      <c r="AG11" s="25">
        <v>23</v>
      </c>
      <c r="AH11" s="25">
        <v>24</v>
      </c>
      <c r="AI11" s="11"/>
    </row>
    <row r="12" spans="2:35" ht="15.75">
      <c r="B12" s="8"/>
      <c r="C12" s="44">
        <v>1</v>
      </c>
      <c r="D12" s="23" t="str">
        <f>Tabelle2!D7</f>
        <v>Routineflug</v>
      </c>
      <c r="E12" s="27">
        <f>HLOOKUP($J$5,Tabelle2!$E$5:$H$29,(VLOOKUP($C12,Tabelle2!$B$7:$C$29,2,FALSE)),FALSE)</f>
        <v>13</v>
      </c>
      <c r="F12" s="27">
        <f>Tabelle2!J7</f>
        <v>40</v>
      </c>
      <c r="G12" s="28"/>
      <c r="H12" s="29" t="str">
        <f>"1 : " &amp; TEXT(ROUND(F12/E12,2),"###0,00")</f>
        <v>1 : 3,08</v>
      </c>
      <c r="I12" s="29"/>
      <c r="J12" s="30">
        <f>F12/24</f>
        <v>1.6666666666666667</v>
      </c>
      <c r="K12" s="31">
        <f t="shared" ref="K12:T21" si="0">$F12-(K$11*$F$8)</f>
        <v>29.583333333333336</v>
      </c>
      <c r="L12" s="31">
        <f t="shared" si="0"/>
        <v>19.166666666666668</v>
      </c>
      <c r="M12" s="31">
        <f t="shared" si="0"/>
        <v>8.75</v>
      </c>
      <c r="N12" s="31">
        <f t="shared" si="0"/>
        <v>-1.6666666666666643</v>
      </c>
      <c r="O12" s="31">
        <f t="shared" si="0"/>
        <v>-12.083333333333329</v>
      </c>
      <c r="P12" s="31">
        <f t="shared" si="0"/>
        <v>-22.5</v>
      </c>
      <c r="Q12" s="31">
        <f t="shared" si="0"/>
        <v>-32.916666666666657</v>
      </c>
      <c r="R12" s="31">
        <f t="shared" si="0"/>
        <v>-43.333333333333329</v>
      </c>
      <c r="S12" s="31">
        <f t="shared" si="0"/>
        <v>-53.75</v>
      </c>
      <c r="T12" s="31">
        <f t="shared" si="0"/>
        <v>-64.166666666666657</v>
      </c>
      <c r="U12" s="31">
        <f t="shared" ref="U12:AH21" si="1">$F12-(U$11*$F$8)</f>
        <v>-74.583333333333329</v>
      </c>
      <c r="V12" s="31">
        <f t="shared" si="1"/>
        <v>-85</v>
      </c>
      <c r="W12" s="31">
        <f t="shared" si="1"/>
        <v>-95.416666666666657</v>
      </c>
      <c r="X12" s="31">
        <f t="shared" si="1"/>
        <v>-105.83333333333331</v>
      </c>
      <c r="Y12" s="31">
        <f t="shared" si="1"/>
        <v>-116.25</v>
      </c>
      <c r="Z12" s="31">
        <f t="shared" si="1"/>
        <v>-126.66666666666666</v>
      </c>
      <c r="AA12" s="31">
        <f t="shared" si="1"/>
        <v>-137.08333333333331</v>
      </c>
      <c r="AB12" s="31">
        <f t="shared" si="1"/>
        <v>-147.5</v>
      </c>
      <c r="AC12" s="31">
        <f t="shared" si="1"/>
        <v>-157.91666666666666</v>
      </c>
      <c r="AD12" s="31">
        <f t="shared" si="1"/>
        <v>-168.33333333333331</v>
      </c>
      <c r="AE12" s="31">
        <f t="shared" si="1"/>
        <v>-178.75</v>
      </c>
      <c r="AF12" s="31">
        <f t="shared" si="1"/>
        <v>-189.16666666666666</v>
      </c>
      <c r="AG12" s="31">
        <f t="shared" si="1"/>
        <v>-199.58333333333331</v>
      </c>
      <c r="AH12" s="31">
        <f t="shared" si="1"/>
        <v>-210</v>
      </c>
      <c r="AI12" s="11"/>
    </row>
    <row r="13" spans="2:35" ht="15.75">
      <c r="B13" s="8"/>
      <c r="C13" s="48">
        <v>2</v>
      </c>
      <c r="D13" s="49" t="str">
        <f>Tabelle2!D8</f>
        <v>Früher Vogel</v>
      </c>
      <c r="E13" s="35">
        <f>HLOOKUP($J$5,Tabelle2!$E$5:$H$29,(VLOOKUP($C13,Tabelle2!$B$7:$C$29,2,FALSE)),FALSE)</f>
        <v>18</v>
      </c>
      <c r="F13" s="27">
        <f>Tabelle2!J8</f>
        <v>60</v>
      </c>
      <c r="G13" s="28"/>
      <c r="H13" s="36" t="str">
        <f t="shared" ref="H13:H34" si="2">"1 : " &amp; TEXT(ROUND(F13/E13,2),"###0,00")</f>
        <v>1 : 3,33</v>
      </c>
      <c r="I13" s="39"/>
      <c r="J13" s="37">
        <f t="shared" ref="J13:J31" si="3">F13/24</f>
        <v>2.5</v>
      </c>
      <c r="K13" s="31">
        <f t="shared" si="0"/>
        <v>49.583333333333336</v>
      </c>
      <c r="L13" s="31">
        <f t="shared" si="0"/>
        <v>39.166666666666671</v>
      </c>
      <c r="M13" s="31">
        <f t="shared" si="0"/>
        <v>28.75</v>
      </c>
      <c r="N13" s="31">
        <f t="shared" si="0"/>
        <v>18.333333333333336</v>
      </c>
      <c r="O13" s="31">
        <f t="shared" si="0"/>
        <v>7.9166666666666714</v>
      </c>
      <c r="P13" s="31">
        <f t="shared" si="0"/>
        <v>-2.5</v>
      </c>
      <c r="Q13" s="31">
        <f t="shared" si="0"/>
        <v>-12.916666666666657</v>
      </c>
      <c r="R13" s="31">
        <f t="shared" si="0"/>
        <v>-23.333333333333329</v>
      </c>
      <c r="S13" s="31">
        <f t="shared" si="0"/>
        <v>-33.75</v>
      </c>
      <c r="T13" s="31">
        <f t="shared" si="0"/>
        <v>-44.166666666666657</v>
      </c>
      <c r="U13" s="31">
        <f t="shared" si="1"/>
        <v>-54.583333333333329</v>
      </c>
      <c r="V13" s="31">
        <f t="shared" si="1"/>
        <v>-65</v>
      </c>
      <c r="W13" s="31">
        <f t="shared" si="1"/>
        <v>-75.416666666666657</v>
      </c>
      <c r="X13" s="31">
        <f t="shared" si="1"/>
        <v>-85.833333333333314</v>
      </c>
      <c r="Y13" s="31">
        <f t="shared" si="1"/>
        <v>-96.25</v>
      </c>
      <c r="Z13" s="31">
        <f t="shared" si="1"/>
        <v>-106.66666666666666</v>
      </c>
      <c r="AA13" s="31">
        <f t="shared" si="1"/>
        <v>-117.08333333333331</v>
      </c>
      <c r="AB13" s="31">
        <f t="shared" si="1"/>
        <v>-127.5</v>
      </c>
      <c r="AC13" s="31">
        <f t="shared" si="1"/>
        <v>-137.91666666666666</v>
      </c>
      <c r="AD13" s="31">
        <f t="shared" si="1"/>
        <v>-148.33333333333331</v>
      </c>
      <c r="AE13" s="31">
        <f t="shared" si="1"/>
        <v>-158.75</v>
      </c>
      <c r="AF13" s="31">
        <f t="shared" si="1"/>
        <v>-169.16666666666666</v>
      </c>
      <c r="AG13" s="31">
        <f t="shared" si="1"/>
        <v>-179.58333333333331</v>
      </c>
      <c r="AH13" s="31">
        <f t="shared" si="1"/>
        <v>-190</v>
      </c>
      <c r="AI13" s="11"/>
    </row>
    <row r="14" spans="2:35" ht="15.75">
      <c r="B14" s="8"/>
      <c r="C14" s="45">
        <v>3</v>
      </c>
      <c r="D14" s="23" t="str">
        <f>Tabelle2!D9</f>
        <v>Venusfliegenfalle</v>
      </c>
      <c r="E14" s="27">
        <f>HLOOKUP($J$5,Tabelle2!$E$5:$H$29,(VLOOKUP($C14,Tabelle2!$B$7:$C$29,2,FALSE)),FALSE)</f>
        <v>23</v>
      </c>
      <c r="F14" s="27">
        <f>Tabelle2!J9</f>
        <v>85</v>
      </c>
      <c r="G14" s="28"/>
      <c r="H14" s="29" t="str">
        <f t="shared" si="2"/>
        <v>1 : 3,70</v>
      </c>
      <c r="I14" s="39"/>
      <c r="J14" s="30">
        <f t="shared" si="3"/>
        <v>3.5416666666666665</v>
      </c>
      <c r="K14" s="31">
        <f t="shared" si="0"/>
        <v>74.583333333333329</v>
      </c>
      <c r="L14" s="31">
        <f t="shared" si="0"/>
        <v>64.166666666666671</v>
      </c>
      <c r="M14" s="31">
        <f t="shared" si="0"/>
        <v>53.75</v>
      </c>
      <c r="N14" s="31">
        <f t="shared" si="0"/>
        <v>43.333333333333336</v>
      </c>
      <c r="O14" s="31">
        <f t="shared" si="0"/>
        <v>32.916666666666671</v>
      </c>
      <c r="P14" s="31">
        <f t="shared" si="0"/>
        <v>22.5</v>
      </c>
      <c r="Q14" s="31">
        <f t="shared" si="0"/>
        <v>12.083333333333343</v>
      </c>
      <c r="R14" s="31">
        <f t="shared" si="0"/>
        <v>1.6666666666666714</v>
      </c>
      <c r="S14" s="31">
        <f t="shared" si="0"/>
        <v>-8.75</v>
      </c>
      <c r="T14" s="31">
        <f t="shared" si="0"/>
        <v>-19.166666666666657</v>
      </c>
      <c r="U14" s="31">
        <f t="shared" si="1"/>
        <v>-29.583333333333329</v>
      </c>
      <c r="V14" s="31">
        <f t="shared" si="1"/>
        <v>-40</v>
      </c>
      <c r="W14" s="31">
        <f t="shared" si="1"/>
        <v>-50.416666666666657</v>
      </c>
      <c r="X14" s="31">
        <f t="shared" si="1"/>
        <v>-60.833333333333314</v>
      </c>
      <c r="Y14" s="31">
        <f t="shared" si="1"/>
        <v>-71.25</v>
      </c>
      <c r="Z14" s="31">
        <f t="shared" si="1"/>
        <v>-81.666666666666657</v>
      </c>
      <c r="AA14" s="31">
        <f t="shared" si="1"/>
        <v>-92.083333333333314</v>
      </c>
      <c r="AB14" s="31">
        <f t="shared" si="1"/>
        <v>-102.5</v>
      </c>
      <c r="AC14" s="31">
        <f t="shared" si="1"/>
        <v>-112.91666666666666</v>
      </c>
      <c r="AD14" s="31">
        <f t="shared" si="1"/>
        <v>-123.33333333333331</v>
      </c>
      <c r="AE14" s="31">
        <f t="shared" si="1"/>
        <v>-133.75</v>
      </c>
      <c r="AF14" s="31">
        <f t="shared" si="1"/>
        <v>-144.16666666666666</v>
      </c>
      <c r="AG14" s="31">
        <f t="shared" si="1"/>
        <v>-154.58333333333331</v>
      </c>
      <c r="AH14" s="31">
        <f t="shared" si="1"/>
        <v>-165</v>
      </c>
      <c r="AI14" s="11"/>
    </row>
    <row r="15" spans="2:35" ht="15.75">
      <c r="B15" s="8"/>
      <c r="C15" s="48">
        <v>4</v>
      </c>
      <c r="D15" s="49" t="str">
        <f>Tabelle2!D10</f>
        <v>Auf Ganze</v>
      </c>
      <c r="E15" s="35">
        <f>HLOOKUP($J$5,Tabelle2!$E$5:$H$29,(VLOOKUP($C15,Tabelle2!$B$7:$C$29,2,FALSE)),FALSE)</f>
        <v>30</v>
      </c>
      <c r="F15" s="27">
        <f>Tabelle2!J10</f>
        <v>115</v>
      </c>
      <c r="G15" s="28"/>
      <c r="H15" s="36" t="str">
        <f t="shared" si="2"/>
        <v>1 : 3,83</v>
      </c>
      <c r="I15" s="39"/>
      <c r="J15" s="37">
        <f t="shared" si="3"/>
        <v>4.791666666666667</v>
      </c>
      <c r="K15" s="31">
        <f t="shared" si="0"/>
        <v>104.58333333333333</v>
      </c>
      <c r="L15" s="31">
        <f t="shared" si="0"/>
        <v>94.166666666666671</v>
      </c>
      <c r="M15" s="31">
        <f t="shared" si="0"/>
        <v>83.75</v>
      </c>
      <c r="N15" s="31">
        <f t="shared" si="0"/>
        <v>73.333333333333343</v>
      </c>
      <c r="O15" s="31">
        <f t="shared" si="0"/>
        <v>62.916666666666671</v>
      </c>
      <c r="P15" s="31">
        <f t="shared" si="0"/>
        <v>52.5</v>
      </c>
      <c r="Q15" s="31">
        <f t="shared" si="0"/>
        <v>42.083333333333343</v>
      </c>
      <c r="R15" s="31">
        <f t="shared" si="0"/>
        <v>31.666666666666671</v>
      </c>
      <c r="S15" s="31">
        <f t="shared" si="0"/>
        <v>21.25</v>
      </c>
      <c r="T15" s="31">
        <f t="shared" si="0"/>
        <v>10.833333333333343</v>
      </c>
      <c r="U15" s="31">
        <f t="shared" si="1"/>
        <v>0.4166666666666714</v>
      </c>
      <c r="V15" s="31">
        <f t="shared" si="1"/>
        <v>-10</v>
      </c>
      <c r="W15" s="31">
        <f t="shared" si="1"/>
        <v>-20.416666666666657</v>
      </c>
      <c r="X15" s="31">
        <f t="shared" si="1"/>
        <v>-30.833333333333314</v>
      </c>
      <c r="Y15" s="31">
        <f t="shared" si="1"/>
        <v>-41.25</v>
      </c>
      <c r="Z15" s="31">
        <f t="shared" si="1"/>
        <v>-51.666666666666657</v>
      </c>
      <c r="AA15" s="31">
        <f t="shared" si="1"/>
        <v>-62.083333333333314</v>
      </c>
      <c r="AB15" s="31">
        <f t="shared" si="1"/>
        <v>-72.5</v>
      </c>
      <c r="AC15" s="31">
        <f t="shared" si="1"/>
        <v>-82.916666666666657</v>
      </c>
      <c r="AD15" s="31">
        <f t="shared" si="1"/>
        <v>-93.333333333333314</v>
      </c>
      <c r="AE15" s="31">
        <f t="shared" si="1"/>
        <v>-103.75</v>
      </c>
      <c r="AF15" s="31">
        <f t="shared" si="1"/>
        <v>-114.16666666666666</v>
      </c>
      <c r="AG15" s="31">
        <f t="shared" si="1"/>
        <v>-124.58333333333331</v>
      </c>
      <c r="AH15" s="31">
        <f t="shared" si="1"/>
        <v>-135</v>
      </c>
      <c r="AI15" s="11"/>
    </row>
    <row r="16" spans="2:35" ht="15.75">
      <c r="B16" s="8"/>
      <c r="C16" s="45">
        <v>5</v>
      </c>
      <c r="D16" s="23" t="str">
        <f>Tabelle2!D11</f>
        <v>Geek</v>
      </c>
      <c r="E16" s="27">
        <f>HLOOKUP($J$5,Tabelle2!$E$5:$H$29,(VLOOKUP($C16,Tabelle2!$B$7:$C$29,2,FALSE)),FALSE)</f>
        <v>38</v>
      </c>
      <c r="F16" s="27">
        <f>Tabelle2!J11</f>
        <v>150</v>
      </c>
      <c r="G16" s="28"/>
      <c r="H16" s="29" t="str">
        <f t="shared" si="2"/>
        <v>1 : 3,95</v>
      </c>
      <c r="I16" s="39"/>
      <c r="J16" s="30">
        <f t="shared" si="3"/>
        <v>6.25</v>
      </c>
      <c r="K16" s="31">
        <f t="shared" si="0"/>
        <v>139.58333333333334</v>
      </c>
      <c r="L16" s="31">
        <f t="shared" si="0"/>
        <v>129.16666666666666</v>
      </c>
      <c r="M16" s="31">
        <f t="shared" si="0"/>
        <v>118.75</v>
      </c>
      <c r="N16" s="31">
        <f t="shared" si="0"/>
        <v>108.33333333333334</v>
      </c>
      <c r="O16" s="31">
        <f t="shared" si="0"/>
        <v>97.916666666666671</v>
      </c>
      <c r="P16" s="31">
        <f t="shared" si="0"/>
        <v>87.5</v>
      </c>
      <c r="Q16" s="31">
        <f t="shared" si="0"/>
        <v>77.083333333333343</v>
      </c>
      <c r="R16" s="31">
        <f t="shared" si="0"/>
        <v>66.666666666666671</v>
      </c>
      <c r="S16" s="31">
        <f t="shared" si="0"/>
        <v>56.25</v>
      </c>
      <c r="T16" s="31">
        <f t="shared" si="0"/>
        <v>45.833333333333343</v>
      </c>
      <c r="U16" s="31">
        <f t="shared" si="1"/>
        <v>35.416666666666671</v>
      </c>
      <c r="V16" s="31">
        <f t="shared" si="1"/>
        <v>25</v>
      </c>
      <c r="W16" s="31">
        <f t="shared" si="1"/>
        <v>14.583333333333343</v>
      </c>
      <c r="X16" s="31">
        <f t="shared" si="1"/>
        <v>4.1666666666666856</v>
      </c>
      <c r="Y16" s="31">
        <f t="shared" si="1"/>
        <v>-6.25</v>
      </c>
      <c r="Z16" s="31">
        <f t="shared" si="1"/>
        <v>-16.666666666666657</v>
      </c>
      <c r="AA16" s="31">
        <f t="shared" si="1"/>
        <v>-27.083333333333314</v>
      </c>
      <c r="AB16" s="31">
        <f t="shared" si="1"/>
        <v>-37.5</v>
      </c>
      <c r="AC16" s="31">
        <f t="shared" si="1"/>
        <v>-47.916666666666657</v>
      </c>
      <c r="AD16" s="31">
        <f t="shared" si="1"/>
        <v>-58.333333333333314</v>
      </c>
      <c r="AE16" s="31">
        <f t="shared" si="1"/>
        <v>-68.75</v>
      </c>
      <c r="AF16" s="31">
        <f t="shared" si="1"/>
        <v>-79.166666666666657</v>
      </c>
      <c r="AG16" s="31">
        <f t="shared" si="1"/>
        <v>-89.583333333333314</v>
      </c>
      <c r="AH16" s="31">
        <f t="shared" si="1"/>
        <v>-100</v>
      </c>
      <c r="AI16" s="11"/>
    </row>
    <row r="17" spans="2:35" ht="15.75">
      <c r="B17" s="8"/>
      <c r="C17" s="48">
        <v>6</v>
      </c>
      <c r="D17" s="49" t="str">
        <f>Tabelle2!D12</f>
        <v>Charleston</v>
      </c>
      <c r="E17" s="35">
        <f>HLOOKUP($J$5,Tabelle2!$E$5:$H$29,(VLOOKUP($C17,Tabelle2!$B$7:$C$29,2,FALSE)),FALSE)</f>
        <v>45</v>
      </c>
      <c r="F17" s="27">
        <f>Tabelle2!J12</f>
        <v>185</v>
      </c>
      <c r="G17" s="28"/>
      <c r="H17" s="36" t="str">
        <f t="shared" si="2"/>
        <v>1 : 4,11</v>
      </c>
      <c r="I17" s="39"/>
      <c r="J17" s="37">
        <f t="shared" si="3"/>
        <v>7.708333333333333</v>
      </c>
      <c r="K17" s="31">
        <f t="shared" si="0"/>
        <v>174.58333333333334</v>
      </c>
      <c r="L17" s="31">
        <f t="shared" si="0"/>
        <v>164.16666666666666</v>
      </c>
      <c r="M17" s="31">
        <f t="shared" si="0"/>
        <v>153.75</v>
      </c>
      <c r="N17" s="31">
        <f t="shared" si="0"/>
        <v>143.33333333333334</v>
      </c>
      <c r="O17" s="31">
        <f t="shared" si="0"/>
        <v>132.91666666666669</v>
      </c>
      <c r="P17" s="31">
        <f t="shared" si="0"/>
        <v>122.5</v>
      </c>
      <c r="Q17" s="31">
        <f t="shared" si="0"/>
        <v>112.08333333333334</v>
      </c>
      <c r="R17" s="31">
        <f t="shared" si="0"/>
        <v>101.66666666666667</v>
      </c>
      <c r="S17" s="31">
        <f t="shared" si="0"/>
        <v>91.25</v>
      </c>
      <c r="T17" s="31">
        <f t="shared" si="0"/>
        <v>80.833333333333343</v>
      </c>
      <c r="U17" s="31">
        <f t="shared" si="1"/>
        <v>70.416666666666671</v>
      </c>
      <c r="V17" s="31">
        <f t="shared" si="1"/>
        <v>60</v>
      </c>
      <c r="W17" s="31">
        <f t="shared" si="1"/>
        <v>49.583333333333343</v>
      </c>
      <c r="X17" s="31">
        <f t="shared" si="1"/>
        <v>39.166666666666686</v>
      </c>
      <c r="Y17" s="31">
        <f t="shared" si="1"/>
        <v>28.75</v>
      </c>
      <c r="Z17" s="31">
        <f t="shared" si="1"/>
        <v>18.333333333333343</v>
      </c>
      <c r="AA17" s="31">
        <f t="shared" si="1"/>
        <v>7.9166666666666856</v>
      </c>
      <c r="AB17" s="31">
        <f t="shared" si="1"/>
        <v>-2.5</v>
      </c>
      <c r="AC17" s="31">
        <f t="shared" si="1"/>
        <v>-12.916666666666657</v>
      </c>
      <c r="AD17" s="31">
        <f t="shared" si="1"/>
        <v>-23.333333333333314</v>
      </c>
      <c r="AE17" s="31">
        <f t="shared" si="1"/>
        <v>-33.75</v>
      </c>
      <c r="AF17" s="31">
        <f t="shared" si="1"/>
        <v>-44.166666666666657</v>
      </c>
      <c r="AG17" s="31">
        <f t="shared" si="1"/>
        <v>-54.583333333333314</v>
      </c>
      <c r="AH17" s="31">
        <f t="shared" si="1"/>
        <v>-65</v>
      </c>
      <c r="AI17" s="11"/>
    </row>
    <row r="18" spans="2:35" ht="15.75">
      <c r="B18" s="8"/>
      <c r="C18" s="45">
        <v>7</v>
      </c>
      <c r="D18" s="23" t="str">
        <f>Tabelle2!D13</f>
        <v>Konfettiparade</v>
      </c>
      <c r="E18" s="27">
        <f>HLOOKUP($J$5,Tabelle2!$E$5:$H$29,(VLOOKUP($C18,Tabelle2!$B$7:$C$29,2,FALSE)),FALSE)</f>
        <v>53</v>
      </c>
      <c r="F18" s="27">
        <f>Tabelle2!J13</f>
        <v>225</v>
      </c>
      <c r="G18" s="28"/>
      <c r="H18" s="29" t="str">
        <f t="shared" si="2"/>
        <v>1 : 4,25</v>
      </c>
      <c r="I18" s="39"/>
      <c r="J18" s="30">
        <f t="shared" si="3"/>
        <v>9.375</v>
      </c>
      <c r="K18" s="31">
        <f t="shared" si="0"/>
        <v>214.58333333333334</v>
      </c>
      <c r="L18" s="31">
        <f t="shared" si="0"/>
        <v>204.16666666666666</v>
      </c>
      <c r="M18" s="31">
        <f t="shared" si="0"/>
        <v>193.75</v>
      </c>
      <c r="N18" s="31">
        <f t="shared" si="0"/>
        <v>183.33333333333334</v>
      </c>
      <c r="O18" s="31">
        <f t="shared" si="0"/>
        <v>172.91666666666669</v>
      </c>
      <c r="P18" s="31">
        <f t="shared" si="0"/>
        <v>162.5</v>
      </c>
      <c r="Q18" s="31">
        <f t="shared" si="0"/>
        <v>152.08333333333334</v>
      </c>
      <c r="R18" s="31">
        <f t="shared" si="0"/>
        <v>141.66666666666669</v>
      </c>
      <c r="S18" s="31">
        <f t="shared" si="0"/>
        <v>131.25</v>
      </c>
      <c r="T18" s="31">
        <f t="shared" si="0"/>
        <v>120.83333333333334</v>
      </c>
      <c r="U18" s="31">
        <f t="shared" si="1"/>
        <v>110.41666666666667</v>
      </c>
      <c r="V18" s="31">
        <f t="shared" si="1"/>
        <v>100</v>
      </c>
      <c r="W18" s="31">
        <f t="shared" si="1"/>
        <v>89.583333333333343</v>
      </c>
      <c r="X18" s="31">
        <f t="shared" si="1"/>
        <v>79.166666666666686</v>
      </c>
      <c r="Y18" s="31">
        <f t="shared" si="1"/>
        <v>68.75</v>
      </c>
      <c r="Z18" s="31">
        <f t="shared" si="1"/>
        <v>58.333333333333343</v>
      </c>
      <c r="AA18" s="31">
        <f t="shared" si="1"/>
        <v>47.916666666666686</v>
      </c>
      <c r="AB18" s="31">
        <f t="shared" si="1"/>
        <v>37.5</v>
      </c>
      <c r="AC18" s="31">
        <f t="shared" si="1"/>
        <v>27.083333333333343</v>
      </c>
      <c r="AD18" s="31">
        <f t="shared" si="1"/>
        <v>16.666666666666686</v>
      </c>
      <c r="AE18" s="31">
        <f t="shared" si="1"/>
        <v>6.25</v>
      </c>
      <c r="AF18" s="31">
        <f t="shared" si="1"/>
        <v>-4.1666666666666572</v>
      </c>
      <c r="AG18" s="31">
        <f t="shared" si="1"/>
        <v>-14.583333333333314</v>
      </c>
      <c r="AH18" s="31">
        <f t="shared" si="1"/>
        <v>-25</v>
      </c>
      <c r="AI18" s="11"/>
    </row>
    <row r="19" spans="2:35" ht="15.75">
      <c r="B19" s="8"/>
      <c r="C19" s="48">
        <v>8</v>
      </c>
      <c r="D19" s="49" t="str">
        <f>Tabelle2!D14</f>
        <v>Panzertänzer</v>
      </c>
      <c r="E19" s="35">
        <f>HLOOKUP($J$5,Tabelle2!$E$5:$H$29,(VLOOKUP($C19,Tabelle2!$B$7:$C$29,2,FALSE)),FALSE)</f>
        <v>60</v>
      </c>
      <c r="F19" s="27">
        <f>Tabelle2!J14</f>
        <v>265</v>
      </c>
      <c r="G19" s="28"/>
      <c r="H19" s="36" t="str">
        <f t="shared" si="2"/>
        <v>1 : 4,42</v>
      </c>
      <c r="I19" s="39"/>
      <c r="J19" s="37">
        <f t="shared" si="3"/>
        <v>11.041666666666666</v>
      </c>
      <c r="K19" s="31">
        <f t="shared" si="0"/>
        <v>254.58333333333334</v>
      </c>
      <c r="L19" s="31">
        <f t="shared" si="0"/>
        <v>244.16666666666666</v>
      </c>
      <c r="M19" s="31">
        <f t="shared" si="0"/>
        <v>233.75</v>
      </c>
      <c r="N19" s="31">
        <f t="shared" si="0"/>
        <v>223.33333333333334</v>
      </c>
      <c r="O19" s="31">
        <f t="shared" si="0"/>
        <v>212.91666666666669</v>
      </c>
      <c r="P19" s="31">
        <f t="shared" si="0"/>
        <v>202.5</v>
      </c>
      <c r="Q19" s="31">
        <f t="shared" si="0"/>
        <v>192.08333333333334</v>
      </c>
      <c r="R19" s="31">
        <f t="shared" si="0"/>
        <v>181.66666666666669</v>
      </c>
      <c r="S19" s="31">
        <f t="shared" si="0"/>
        <v>171.25</v>
      </c>
      <c r="T19" s="31">
        <f t="shared" si="0"/>
        <v>160.83333333333334</v>
      </c>
      <c r="U19" s="31">
        <f t="shared" si="1"/>
        <v>150.41666666666669</v>
      </c>
      <c r="V19" s="31">
        <f t="shared" si="1"/>
        <v>140</v>
      </c>
      <c r="W19" s="31">
        <f t="shared" si="1"/>
        <v>129.58333333333334</v>
      </c>
      <c r="X19" s="31">
        <f t="shared" si="1"/>
        <v>119.16666666666669</v>
      </c>
      <c r="Y19" s="31">
        <f t="shared" si="1"/>
        <v>108.75</v>
      </c>
      <c r="Z19" s="31">
        <f t="shared" si="1"/>
        <v>98.333333333333343</v>
      </c>
      <c r="AA19" s="31">
        <f t="shared" si="1"/>
        <v>87.916666666666686</v>
      </c>
      <c r="AB19" s="31">
        <f t="shared" si="1"/>
        <v>77.5</v>
      </c>
      <c r="AC19" s="31">
        <f t="shared" si="1"/>
        <v>67.083333333333343</v>
      </c>
      <c r="AD19" s="31">
        <f t="shared" si="1"/>
        <v>56.666666666666686</v>
      </c>
      <c r="AE19" s="31">
        <f t="shared" si="1"/>
        <v>46.25</v>
      </c>
      <c r="AF19" s="31">
        <f t="shared" si="1"/>
        <v>35.833333333333343</v>
      </c>
      <c r="AG19" s="31">
        <f t="shared" si="1"/>
        <v>25.416666666666686</v>
      </c>
      <c r="AH19" s="31">
        <f t="shared" si="1"/>
        <v>15</v>
      </c>
      <c r="AI19" s="11"/>
    </row>
    <row r="20" spans="2:35" ht="15.75">
      <c r="B20" s="8"/>
      <c r="C20" s="45">
        <v>9</v>
      </c>
      <c r="D20" s="23" t="str">
        <f>Tabelle2!D15</f>
        <v>Metallsäge</v>
      </c>
      <c r="E20" s="27">
        <f>HLOOKUP($J$5,Tabelle2!$E$5:$H$29,(VLOOKUP($C20,Tabelle2!$B$7:$C$29,2,FALSE)),FALSE)</f>
        <v>68</v>
      </c>
      <c r="F20" s="27">
        <f>Tabelle2!J15</f>
        <v>310</v>
      </c>
      <c r="G20" s="28"/>
      <c r="H20" s="29" t="str">
        <f t="shared" si="2"/>
        <v>1 : 4,56</v>
      </c>
      <c r="I20" s="39"/>
      <c r="J20" s="30">
        <f t="shared" si="3"/>
        <v>12.916666666666666</v>
      </c>
      <c r="K20" s="31">
        <f t="shared" si="0"/>
        <v>299.58333333333331</v>
      </c>
      <c r="L20" s="31">
        <f t="shared" si="0"/>
        <v>289.16666666666669</v>
      </c>
      <c r="M20" s="31">
        <f t="shared" si="0"/>
        <v>278.75</v>
      </c>
      <c r="N20" s="31">
        <f t="shared" si="0"/>
        <v>268.33333333333331</v>
      </c>
      <c r="O20" s="31">
        <f t="shared" si="0"/>
        <v>257.91666666666669</v>
      </c>
      <c r="P20" s="31">
        <f t="shared" si="0"/>
        <v>247.5</v>
      </c>
      <c r="Q20" s="31">
        <f t="shared" si="0"/>
        <v>237.08333333333334</v>
      </c>
      <c r="R20" s="31">
        <f t="shared" si="0"/>
        <v>226.66666666666669</v>
      </c>
      <c r="S20" s="31">
        <f t="shared" si="0"/>
        <v>216.25</v>
      </c>
      <c r="T20" s="31">
        <f t="shared" si="0"/>
        <v>205.83333333333334</v>
      </c>
      <c r="U20" s="31">
        <f t="shared" si="1"/>
        <v>195.41666666666669</v>
      </c>
      <c r="V20" s="31">
        <f t="shared" si="1"/>
        <v>185</v>
      </c>
      <c r="W20" s="31">
        <f t="shared" si="1"/>
        <v>174.58333333333334</v>
      </c>
      <c r="X20" s="31">
        <f t="shared" si="1"/>
        <v>164.16666666666669</v>
      </c>
      <c r="Y20" s="31">
        <f t="shared" si="1"/>
        <v>153.75</v>
      </c>
      <c r="Z20" s="31">
        <f t="shared" si="1"/>
        <v>143.33333333333334</v>
      </c>
      <c r="AA20" s="31">
        <f t="shared" si="1"/>
        <v>132.91666666666669</v>
      </c>
      <c r="AB20" s="31">
        <f t="shared" si="1"/>
        <v>122.5</v>
      </c>
      <c r="AC20" s="31">
        <f t="shared" si="1"/>
        <v>112.08333333333334</v>
      </c>
      <c r="AD20" s="31">
        <f t="shared" si="1"/>
        <v>101.66666666666669</v>
      </c>
      <c r="AE20" s="31">
        <f t="shared" si="1"/>
        <v>91.25</v>
      </c>
      <c r="AF20" s="31">
        <f t="shared" si="1"/>
        <v>80.833333333333343</v>
      </c>
      <c r="AG20" s="31">
        <f t="shared" si="1"/>
        <v>70.416666666666686</v>
      </c>
      <c r="AH20" s="31">
        <f t="shared" si="1"/>
        <v>60</v>
      </c>
      <c r="AI20" s="11"/>
    </row>
    <row r="21" spans="2:35" ht="15.75">
      <c r="B21" s="8"/>
      <c r="C21" s="48">
        <v>10</v>
      </c>
      <c r="D21" s="49" t="str">
        <f>Tabelle2!D16</f>
        <v>Trags mit Fassung</v>
      </c>
      <c r="E21" s="35">
        <f>HLOOKUP($J$5,Tabelle2!$E$5:$H$29,(VLOOKUP($C21,Tabelle2!$B$7:$C$29,2,FALSE)),FALSE)</f>
        <v>78</v>
      </c>
      <c r="F21" s="27">
        <f>Tabelle2!J16</f>
        <v>360</v>
      </c>
      <c r="G21" s="28"/>
      <c r="H21" s="36" t="str">
        <f t="shared" si="2"/>
        <v>1 : 4,62</v>
      </c>
      <c r="I21" s="39"/>
      <c r="J21" s="37">
        <f t="shared" si="3"/>
        <v>15</v>
      </c>
      <c r="K21" s="31">
        <f t="shared" si="0"/>
        <v>349.58333333333331</v>
      </c>
      <c r="L21" s="31">
        <f t="shared" si="0"/>
        <v>339.16666666666669</v>
      </c>
      <c r="M21" s="31">
        <f t="shared" si="0"/>
        <v>328.75</v>
      </c>
      <c r="N21" s="31">
        <f t="shared" si="0"/>
        <v>318.33333333333331</v>
      </c>
      <c r="O21" s="31">
        <f t="shared" si="0"/>
        <v>307.91666666666669</v>
      </c>
      <c r="P21" s="31">
        <f t="shared" si="0"/>
        <v>297.5</v>
      </c>
      <c r="Q21" s="31">
        <f t="shared" si="0"/>
        <v>287.08333333333337</v>
      </c>
      <c r="R21" s="31">
        <f t="shared" si="0"/>
        <v>276.66666666666669</v>
      </c>
      <c r="S21" s="31">
        <f t="shared" si="0"/>
        <v>266.25</v>
      </c>
      <c r="T21" s="31">
        <f t="shared" si="0"/>
        <v>255.83333333333334</v>
      </c>
      <c r="U21" s="31">
        <f t="shared" si="1"/>
        <v>245.41666666666669</v>
      </c>
      <c r="V21" s="31">
        <f t="shared" si="1"/>
        <v>235</v>
      </c>
      <c r="W21" s="31">
        <f t="shared" si="1"/>
        <v>224.58333333333334</v>
      </c>
      <c r="X21" s="31">
        <f t="shared" si="1"/>
        <v>214.16666666666669</v>
      </c>
      <c r="Y21" s="31">
        <f t="shared" si="1"/>
        <v>203.75</v>
      </c>
      <c r="Z21" s="31">
        <f t="shared" si="1"/>
        <v>193.33333333333334</v>
      </c>
      <c r="AA21" s="31">
        <f t="shared" si="1"/>
        <v>182.91666666666669</v>
      </c>
      <c r="AB21" s="31">
        <f t="shared" si="1"/>
        <v>172.5</v>
      </c>
      <c r="AC21" s="31">
        <f t="shared" si="1"/>
        <v>162.08333333333334</v>
      </c>
      <c r="AD21" s="31">
        <f t="shared" si="1"/>
        <v>151.66666666666669</v>
      </c>
      <c r="AE21" s="31">
        <f t="shared" si="1"/>
        <v>141.25</v>
      </c>
      <c r="AF21" s="31">
        <f t="shared" si="1"/>
        <v>130.83333333333334</v>
      </c>
      <c r="AG21" s="31">
        <f t="shared" si="1"/>
        <v>120.41666666666669</v>
      </c>
      <c r="AH21" s="31">
        <f t="shared" si="1"/>
        <v>110</v>
      </c>
      <c r="AI21" s="11"/>
    </row>
    <row r="22" spans="2:35" ht="15.75">
      <c r="B22" s="8"/>
      <c r="C22" s="45">
        <v>11</v>
      </c>
      <c r="D22" s="23" t="str">
        <f>Tabelle2!D17</f>
        <v>Pulverfass</v>
      </c>
      <c r="E22" s="27">
        <f>HLOOKUP($J$5,Tabelle2!$E$5:$H$29,(VLOOKUP($C22,Tabelle2!$B$7:$C$29,2,FALSE)),FALSE)</f>
        <v>88</v>
      </c>
      <c r="F22" s="27">
        <f>Tabelle2!J17</f>
        <v>415</v>
      </c>
      <c r="G22" s="28"/>
      <c r="H22" s="29" t="str">
        <f t="shared" si="2"/>
        <v>1 : 4,72</v>
      </c>
      <c r="I22" s="39"/>
      <c r="J22" s="30">
        <f t="shared" si="3"/>
        <v>17.291666666666668</v>
      </c>
      <c r="K22" s="31">
        <f t="shared" ref="K22:T34" si="4">$F22-(K$11*$F$8)</f>
        <v>404.58333333333331</v>
      </c>
      <c r="L22" s="31">
        <f t="shared" si="4"/>
        <v>394.16666666666669</v>
      </c>
      <c r="M22" s="31">
        <f t="shared" si="4"/>
        <v>383.75</v>
      </c>
      <c r="N22" s="31">
        <f t="shared" si="4"/>
        <v>373.33333333333331</v>
      </c>
      <c r="O22" s="31">
        <f t="shared" si="4"/>
        <v>362.91666666666669</v>
      </c>
      <c r="P22" s="31">
        <f t="shared" si="4"/>
        <v>352.5</v>
      </c>
      <c r="Q22" s="31">
        <f t="shared" si="4"/>
        <v>342.08333333333337</v>
      </c>
      <c r="R22" s="31">
        <f t="shared" si="4"/>
        <v>331.66666666666669</v>
      </c>
      <c r="S22" s="31">
        <f t="shared" si="4"/>
        <v>321.25</v>
      </c>
      <c r="T22" s="31">
        <f t="shared" si="4"/>
        <v>310.83333333333337</v>
      </c>
      <c r="U22" s="31">
        <f t="shared" ref="U22:AH34" si="5">$F22-(U$11*$F$8)</f>
        <v>300.41666666666669</v>
      </c>
      <c r="V22" s="31">
        <f t="shared" si="5"/>
        <v>290</v>
      </c>
      <c r="W22" s="31">
        <f t="shared" si="5"/>
        <v>279.58333333333337</v>
      </c>
      <c r="X22" s="31">
        <f t="shared" si="5"/>
        <v>269.16666666666669</v>
      </c>
      <c r="Y22" s="31">
        <f t="shared" si="5"/>
        <v>258.75</v>
      </c>
      <c r="Z22" s="31">
        <f t="shared" si="5"/>
        <v>248.33333333333334</v>
      </c>
      <c r="AA22" s="31">
        <f t="shared" si="5"/>
        <v>237.91666666666669</v>
      </c>
      <c r="AB22" s="31">
        <f t="shared" si="5"/>
        <v>227.5</v>
      </c>
      <c r="AC22" s="31">
        <f t="shared" si="5"/>
        <v>217.08333333333334</v>
      </c>
      <c r="AD22" s="31">
        <f t="shared" si="5"/>
        <v>206.66666666666669</v>
      </c>
      <c r="AE22" s="31">
        <f t="shared" si="5"/>
        <v>196.25</v>
      </c>
      <c r="AF22" s="31">
        <f t="shared" si="5"/>
        <v>185.83333333333334</v>
      </c>
      <c r="AG22" s="31">
        <f t="shared" si="5"/>
        <v>175.41666666666669</v>
      </c>
      <c r="AH22" s="31">
        <f t="shared" si="5"/>
        <v>165</v>
      </c>
      <c r="AI22" s="11"/>
    </row>
    <row r="23" spans="2:35" ht="15.75">
      <c r="B23" s="8"/>
      <c r="C23" s="48">
        <v>12</v>
      </c>
      <c r="D23" s="49" t="str">
        <f>Tabelle2!D18</f>
        <v>Mambo</v>
      </c>
      <c r="E23" s="35">
        <f>HLOOKUP($J$5,Tabelle2!$E$5:$H$29,(VLOOKUP($C23,Tabelle2!$B$7:$C$29,2,FALSE)),FALSE)</f>
        <v>100</v>
      </c>
      <c r="F23" s="27">
        <f>Tabelle2!J18</f>
        <v>475</v>
      </c>
      <c r="G23" s="28"/>
      <c r="H23" s="36" t="str">
        <f t="shared" si="2"/>
        <v>1 : 4,75</v>
      </c>
      <c r="I23" s="39"/>
      <c r="J23" s="37">
        <f t="shared" si="3"/>
        <v>19.791666666666668</v>
      </c>
      <c r="K23" s="31">
        <f t="shared" si="4"/>
        <v>464.58333333333331</v>
      </c>
      <c r="L23" s="31">
        <f t="shared" si="4"/>
        <v>454.16666666666669</v>
      </c>
      <c r="M23" s="31">
        <f t="shared" si="4"/>
        <v>443.75</v>
      </c>
      <c r="N23" s="31">
        <f t="shared" si="4"/>
        <v>433.33333333333331</v>
      </c>
      <c r="O23" s="31">
        <f t="shared" si="4"/>
        <v>422.91666666666669</v>
      </c>
      <c r="P23" s="31">
        <f t="shared" si="4"/>
        <v>412.5</v>
      </c>
      <c r="Q23" s="31">
        <f t="shared" si="4"/>
        <v>402.08333333333337</v>
      </c>
      <c r="R23" s="31">
        <f t="shared" si="4"/>
        <v>391.66666666666669</v>
      </c>
      <c r="S23" s="31">
        <f t="shared" si="4"/>
        <v>381.25</v>
      </c>
      <c r="T23" s="31">
        <f t="shared" si="4"/>
        <v>370.83333333333337</v>
      </c>
      <c r="U23" s="31">
        <f t="shared" si="5"/>
        <v>360.41666666666669</v>
      </c>
      <c r="V23" s="31">
        <f t="shared" si="5"/>
        <v>350</v>
      </c>
      <c r="W23" s="31">
        <f t="shared" si="5"/>
        <v>339.58333333333337</v>
      </c>
      <c r="X23" s="31">
        <f t="shared" si="5"/>
        <v>329.16666666666669</v>
      </c>
      <c r="Y23" s="31">
        <f t="shared" si="5"/>
        <v>318.75</v>
      </c>
      <c r="Z23" s="31">
        <f t="shared" si="5"/>
        <v>308.33333333333337</v>
      </c>
      <c r="AA23" s="31">
        <f t="shared" si="5"/>
        <v>297.91666666666669</v>
      </c>
      <c r="AB23" s="31">
        <f t="shared" si="5"/>
        <v>287.5</v>
      </c>
      <c r="AC23" s="31">
        <f t="shared" si="5"/>
        <v>277.08333333333337</v>
      </c>
      <c r="AD23" s="31">
        <f t="shared" si="5"/>
        <v>266.66666666666669</v>
      </c>
      <c r="AE23" s="31">
        <f t="shared" si="5"/>
        <v>256.25</v>
      </c>
      <c r="AF23" s="31">
        <f t="shared" si="5"/>
        <v>245.83333333333334</v>
      </c>
      <c r="AG23" s="31">
        <f t="shared" si="5"/>
        <v>235.41666666666669</v>
      </c>
      <c r="AH23" s="31">
        <f t="shared" si="5"/>
        <v>225</v>
      </c>
      <c r="AI23" s="11"/>
    </row>
    <row r="24" spans="2:35" ht="15.75">
      <c r="B24" s="8"/>
      <c r="C24" s="45">
        <v>13</v>
      </c>
      <c r="D24" s="23" t="str">
        <f>Tabelle2!D19</f>
        <v>Neid der Besitzlosen</v>
      </c>
      <c r="E24" s="27">
        <f>HLOOKUP($J$5,Tabelle2!$E$5:$H$29,(VLOOKUP($C24,Tabelle2!$B$7:$C$29,2,FALSE)),FALSE)</f>
        <v>113</v>
      </c>
      <c r="F24" s="27">
        <f>Tabelle2!J19</f>
        <v>540</v>
      </c>
      <c r="G24" s="28"/>
      <c r="H24" s="29" t="str">
        <f t="shared" si="2"/>
        <v>1 : 4,78</v>
      </c>
      <c r="I24" s="39"/>
      <c r="J24" s="30">
        <f t="shared" si="3"/>
        <v>22.5</v>
      </c>
      <c r="K24" s="31">
        <f t="shared" si="4"/>
        <v>529.58333333333337</v>
      </c>
      <c r="L24" s="31">
        <f t="shared" si="4"/>
        <v>519.16666666666663</v>
      </c>
      <c r="M24" s="31">
        <f t="shared" si="4"/>
        <v>508.75</v>
      </c>
      <c r="N24" s="31">
        <f t="shared" si="4"/>
        <v>498.33333333333331</v>
      </c>
      <c r="O24" s="31">
        <f t="shared" si="4"/>
        <v>487.91666666666669</v>
      </c>
      <c r="P24" s="31">
        <f t="shared" si="4"/>
        <v>477.5</v>
      </c>
      <c r="Q24" s="31">
        <f t="shared" si="4"/>
        <v>467.08333333333337</v>
      </c>
      <c r="R24" s="31">
        <f t="shared" si="4"/>
        <v>456.66666666666669</v>
      </c>
      <c r="S24" s="31">
        <f t="shared" si="4"/>
        <v>446.25</v>
      </c>
      <c r="T24" s="31">
        <f t="shared" si="4"/>
        <v>435.83333333333337</v>
      </c>
      <c r="U24" s="31">
        <f t="shared" si="5"/>
        <v>425.41666666666669</v>
      </c>
      <c r="V24" s="31">
        <f t="shared" si="5"/>
        <v>415</v>
      </c>
      <c r="W24" s="31">
        <f t="shared" si="5"/>
        <v>404.58333333333337</v>
      </c>
      <c r="X24" s="31">
        <f t="shared" si="5"/>
        <v>394.16666666666669</v>
      </c>
      <c r="Y24" s="31">
        <f t="shared" si="5"/>
        <v>383.75</v>
      </c>
      <c r="Z24" s="31">
        <f t="shared" si="5"/>
        <v>373.33333333333337</v>
      </c>
      <c r="AA24" s="31">
        <f t="shared" si="5"/>
        <v>362.91666666666669</v>
      </c>
      <c r="AB24" s="31">
        <f t="shared" si="5"/>
        <v>352.5</v>
      </c>
      <c r="AC24" s="31">
        <f t="shared" si="5"/>
        <v>342.08333333333337</v>
      </c>
      <c r="AD24" s="31">
        <f t="shared" si="5"/>
        <v>331.66666666666669</v>
      </c>
      <c r="AE24" s="31">
        <f t="shared" si="5"/>
        <v>321.25</v>
      </c>
      <c r="AF24" s="31">
        <f t="shared" si="5"/>
        <v>310.83333333333337</v>
      </c>
      <c r="AG24" s="31">
        <f t="shared" si="5"/>
        <v>300.41666666666669</v>
      </c>
      <c r="AH24" s="31">
        <f t="shared" si="5"/>
        <v>290</v>
      </c>
      <c r="AI24" s="11"/>
    </row>
    <row r="25" spans="2:35" ht="15.75">
      <c r="B25" s="8"/>
      <c r="C25" s="48">
        <v>14</v>
      </c>
      <c r="D25" s="49" t="str">
        <f>Tabelle2!D20</f>
        <v>Engstelle</v>
      </c>
      <c r="E25" s="35">
        <f>HLOOKUP($J$5,Tabelle2!$E$5:$H$29,(VLOOKUP($C25,Tabelle2!$B$7:$C$29,2,FALSE)),FALSE)</f>
        <v>125</v>
      </c>
      <c r="F25" s="27">
        <f>Tabelle2!J20</f>
        <v>610</v>
      </c>
      <c r="G25" s="28"/>
      <c r="H25" s="36" t="str">
        <f t="shared" si="2"/>
        <v>1 : 4,88</v>
      </c>
      <c r="I25" s="39"/>
      <c r="J25" s="37">
        <f t="shared" si="3"/>
        <v>25.416666666666668</v>
      </c>
      <c r="K25" s="31">
        <f t="shared" si="4"/>
        <v>599.58333333333337</v>
      </c>
      <c r="L25" s="31">
        <f t="shared" si="4"/>
        <v>589.16666666666663</v>
      </c>
      <c r="M25" s="31">
        <f t="shared" si="4"/>
        <v>578.75</v>
      </c>
      <c r="N25" s="31">
        <f t="shared" si="4"/>
        <v>568.33333333333337</v>
      </c>
      <c r="O25" s="31">
        <f t="shared" si="4"/>
        <v>557.91666666666663</v>
      </c>
      <c r="P25" s="31">
        <f t="shared" si="4"/>
        <v>547.5</v>
      </c>
      <c r="Q25" s="31">
        <f t="shared" si="4"/>
        <v>537.08333333333337</v>
      </c>
      <c r="R25" s="31">
        <f t="shared" si="4"/>
        <v>526.66666666666663</v>
      </c>
      <c r="S25" s="31">
        <f t="shared" si="4"/>
        <v>516.25</v>
      </c>
      <c r="T25" s="31">
        <f t="shared" si="4"/>
        <v>505.83333333333337</v>
      </c>
      <c r="U25" s="31">
        <f t="shared" si="5"/>
        <v>495.41666666666669</v>
      </c>
      <c r="V25" s="31">
        <f t="shared" si="5"/>
        <v>485</v>
      </c>
      <c r="W25" s="31">
        <f t="shared" si="5"/>
        <v>474.58333333333337</v>
      </c>
      <c r="X25" s="31">
        <f t="shared" si="5"/>
        <v>464.16666666666669</v>
      </c>
      <c r="Y25" s="31">
        <f t="shared" si="5"/>
        <v>453.75</v>
      </c>
      <c r="Z25" s="31">
        <f t="shared" si="5"/>
        <v>443.33333333333337</v>
      </c>
      <c r="AA25" s="31">
        <f t="shared" si="5"/>
        <v>432.91666666666669</v>
      </c>
      <c r="AB25" s="31">
        <f t="shared" si="5"/>
        <v>422.5</v>
      </c>
      <c r="AC25" s="31">
        <f t="shared" si="5"/>
        <v>412.08333333333337</v>
      </c>
      <c r="AD25" s="31">
        <f t="shared" si="5"/>
        <v>401.66666666666669</v>
      </c>
      <c r="AE25" s="31">
        <f t="shared" si="5"/>
        <v>391.25</v>
      </c>
      <c r="AF25" s="31">
        <f t="shared" si="5"/>
        <v>380.83333333333337</v>
      </c>
      <c r="AG25" s="31">
        <f t="shared" si="5"/>
        <v>370.41666666666669</v>
      </c>
      <c r="AH25" s="31">
        <f t="shared" si="5"/>
        <v>360</v>
      </c>
      <c r="AI25" s="11"/>
    </row>
    <row r="26" spans="2:35" ht="15.75">
      <c r="B26" s="8"/>
      <c r="C26" s="45">
        <v>15</v>
      </c>
      <c r="D26" s="23" t="str">
        <f>Tabelle2!D21</f>
        <v>Zunderbüchse</v>
      </c>
      <c r="E26" s="27">
        <f>HLOOKUP($J$5,Tabelle2!$E$5:$H$29,(VLOOKUP($C26,Tabelle2!$B$7:$C$29,2,FALSE)),FALSE)</f>
        <v>140</v>
      </c>
      <c r="F26" s="27">
        <f>Tabelle2!J21</f>
        <v>690</v>
      </c>
      <c r="G26" s="28"/>
      <c r="H26" s="29" t="str">
        <f t="shared" si="2"/>
        <v>1 : 4,93</v>
      </c>
      <c r="I26" s="39"/>
      <c r="J26" s="30">
        <f t="shared" si="3"/>
        <v>28.75</v>
      </c>
      <c r="K26" s="31">
        <f t="shared" si="4"/>
        <v>679.58333333333337</v>
      </c>
      <c r="L26" s="31">
        <f t="shared" si="4"/>
        <v>669.16666666666663</v>
      </c>
      <c r="M26" s="31">
        <f t="shared" si="4"/>
        <v>658.75</v>
      </c>
      <c r="N26" s="31">
        <f t="shared" si="4"/>
        <v>648.33333333333337</v>
      </c>
      <c r="O26" s="31">
        <f t="shared" si="4"/>
        <v>637.91666666666663</v>
      </c>
      <c r="P26" s="31">
        <f t="shared" si="4"/>
        <v>627.5</v>
      </c>
      <c r="Q26" s="31">
        <f t="shared" si="4"/>
        <v>617.08333333333337</v>
      </c>
      <c r="R26" s="31">
        <f t="shared" si="4"/>
        <v>606.66666666666663</v>
      </c>
      <c r="S26" s="31">
        <f t="shared" si="4"/>
        <v>596.25</v>
      </c>
      <c r="T26" s="31">
        <f t="shared" si="4"/>
        <v>585.83333333333337</v>
      </c>
      <c r="U26" s="31">
        <f t="shared" si="5"/>
        <v>575.41666666666663</v>
      </c>
      <c r="V26" s="31">
        <f t="shared" si="5"/>
        <v>565</v>
      </c>
      <c r="W26" s="31">
        <f t="shared" si="5"/>
        <v>554.58333333333337</v>
      </c>
      <c r="X26" s="31">
        <f t="shared" si="5"/>
        <v>544.16666666666674</v>
      </c>
      <c r="Y26" s="31">
        <f t="shared" si="5"/>
        <v>533.75</v>
      </c>
      <c r="Z26" s="31">
        <f t="shared" si="5"/>
        <v>523.33333333333337</v>
      </c>
      <c r="AA26" s="31">
        <f t="shared" si="5"/>
        <v>512.91666666666674</v>
      </c>
      <c r="AB26" s="31">
        <f t="shared" si="5"/>
        <v>502.5</v>
      </c>
      <c r="AC26" s="31">
        <f t="shared" si="5"/>
        <v>492.08333333333337</v>
      </c>
      <c r="AD26" s="31">
        <f t="shared" si="5"/>
        <v>481.66666666666669</v>
      </c>
      <c r="AE26" s="31">
        <f t="shared" si="5"/>
        <v>471.25</v>
      </c>
      <c r="AF26" s="31">
        <f t="shared" si="5"/>
        <v>460.83333333333337</v>
      </c>
      <c r="AG26" s="31">
        <f t="shared" si="5"/>
        <v>450.41666666666669</v>
      </c>
      <c r="AH26" s="31">
        <f t="shared" si="5"/>
        <v>440</v>
      </c>
      <c r="AI26" s="11"/>
    </row>
    <row r="27" spans="2:35" ht="15.75">
      <c r="B27" s="8"/>
      <c r="C27" s="48">
        <v>16</v>
      </c>
      <c r="D27" s="49" t="str">
        <f>Tabelle2!D22</f>
        <v>Foxtrot</v>
      </c>
      <c r="E27" s="35">
        <f>HLOOKUP($J$5,Tabelle2!$E$5:$H$29,(VLOOKUP($C27,Tabelle2!$B$7:$C$29,2,FALSE)),FALSE)</f>
        <v>155</v>
      </c>
      <c r="F27" s="27">
        <f>Tabelle2!J22</f>
        <v>780</v>
      </c>
      <c r="G27" s="28"/>
      <c r="H27" s="36" t="str">
        <f t="shared" si="2"/>
        <v>1 : 5,03</v>
      </c>
      <c r="I27" s="39"/>
      <c r="J27" s="37">
        <f t="shared" si="3"/>
        <v>32.5</v>
      </c>
      <c r="K27" s="31">
        <f t="shared" si="4"/>
        <v>769.58333333333337</v>
      </c>
      <c r="L27" s="31">
        <f t="shared" si="4"/>
        <v>759.16666666666663</v>
      </c>
      <c r="M27" s="31">
        <f t="shared" si="4"/>
        <v>748.75</v>
      </c>
      <c r="N27" s="31">
        <f t="shared" si="4"/>
        <v>738.33333333333337</v>
      </c>
      <c r="O27" s="31">
        <f t="shared" si="4"/>
        <v>727.91666666666663</v>
      </c>
      <c r="P27" s="31">
        <f t="shared" si="4"/>
        <v>717.5</v>
      </c>
      <c r="Q27" s="31">
        <f t="shared" si="4"/>
        <v>707.08333333333337</v>
      </c>
      <c r="R27" s="31">
        <f t="shared" si="4"/>
        <v>696.66666666666663</v>
      </c>
      <c r="S27" s="31">
        <f t="shared" si="4"/>
        <v>686.25</v>
      </c>
      <c r="T27" s="31">
        <f t="shared" si="4"/>
        <v>675.83333333333337</v>
      </c>
      <c r="U27" s="31">
        <f t="shared" si="5"/>
        <v>665.41666666666663</v>
      </c>
      <c r="V27" s="31">
        <f t="shared" si="5"/>
        <v>655</v>
      </c>
      <c r="W27" s="31">
        <f t="shared" si="5"/>
        <v>644.58333333333337</v>
      </c>
      <c r="X27" s="31">
        <f t="shared" si="5"/>
        <v>634.16666666666674</v>
      </c>
      <c r="Y27" s="31">
        <f t="shared" si="5"/>
        <v>623.75</v>
      </c>
      <c r="Z27" s="31">
        <f t="shared" si="5"/>
        <v>613.33333333333337</v>
      </c>
      <c r="AA27" s="31">
        <f t="shared" si="5"/>
        <v>602.91666666666674</v>
      </c>
      <c r="AB27" s="31">
        <f t="shared" si="5"/>
        <v>592.5</v>
      </c>
      <c r="AC27" s="31">
        <f t="shared" si="5"/>
        <v>582.08333333333337</v>
      </c>
      <c r="AD27" s="31">
        <f t="shared" si="5"/>
        <v>571.66666666666674</v>
      </c>
      <c r="AE27" s="31">
        <f t="shared" si="5"/>
        <v>561.25</v>
      </c>
      <c r="AF27" s="31">
        <f t="shared" si="5"/>
        <v>550.83333333333337</v>
      </c>
      <c r="AG27" s="31">
        <f t="shared" si="5"/>
        <v>540.41666666666674</v>
      </c>
      <c r="AH27" s="31">
        <f t="shared" si="5"/>
        <v>530</v>
      </c>
      <c r="AI27" s="11"/>
    </row>
    <row r="28" spans="2:35" ht="15.75">
      <c r="B28" s="8"/>
      <c r="C28" s="45">
        <v>17</v>
      </c>
      <c r="D28" s="23" t="str">
        <f>Tabelle2!D23</f>
        <v>Festung</v>
      </c>
      <c r="E28" s="27">
        <f>HLOOKUP($J$5,Tabelle2!$E$5:$H$29,(VLOOKUP($C28,Tabelle2!$B$7:$C$29,2,FALSE)),FALSE)</f>
        <v>170</v>
      </c>
      <c r="F28" s="27">
        <f>Tabelle2!J23</f>
        <v>880</v>
      </c>
      <c r="G28" s="28"/>
      <c r="H28" s="29" t="str">
        <f t="shared" si="2"/>
        <v>1 : 5,18</v>
      </c>
      <c r="I28" s="39"/>
      <c r="J28" s="30">
        <f t="shared" si="3"/>
        <v>36.666666666666664</v>
      </c>
      <c r="K28" s="31">
        <f t="shared" si="4"/>
        <v>869.58333333333337</v>
      </c>
      <c r="L28" s="31">
        <f t="shared" si="4"/>
        <v>859.16666666666663</v>
      </c>
      <c r="M28" s="31">
        <f t="shared" si="4"/>
        <v>848.75</v>
      </c>
      <c r="N28" s="31">
        <f t="shared" si="4"/>
        <v>838.33333333333337</v>
      </c>
      <c r="O28" s="31">
        <f t="shared" si="4"/>
        <v>827.91666666666663</v>
      </c>
      <c r="P28" s="31">
        <f t="shared" si="4"/>
        <v>817.5</v>
      </c>
      <c r="Q28" s="31">
        <f t="shared" si="4"/>
        <v>807.08333333333337</v>
      </c>
      <c r="R28" s="31">
        <f t="shared" si="4"/>
        <v>796.66666666666663</v>
      </c>
      <c r="S28" s="31">
        <f t="shared" si="4"/>
        <v>786.25</v>
      </c>
      <c r="T28" s="31">
        <f t="shared" si="4"/>
        <v>775.83333333333337</v>
      </c>
      <c r="U28" s="31">
        <f t="shared" si="5"/>
        <v>765.41666666666663</v>
      </c>
      <c r="V28" s="31">
        <f t="shared" si="5"/>
        <v>755</v>
      </c>
      <c r="W28" s="31">
        <f t="shared" si="5"/>
        <v>744.58333333333337</v>
      </c>
      <c r="X28" s="31">
        <f t="shared" si="5"/>
        <v>734.16666666666674</v>
      </c>
      <c r="Y28" s="31">
        <f t="shared" si="5"/>
        <v>723.75</v>
      </c>
      <c r="Z28" s="31">
        <f t="shared" si="5"/>
        <v>713.33333333333337</v>
      </c>
      <c r="AA28" s="31">
        <f t="shared" si="5"/>
        <v>702.91666666666674</v>
      </c>
      <c r="AB28" s="31">
        <f t="shared" si="5"/>
        <v>692.5</v>
      </c>
      <c r="AC28" s="31">
        <f t="shared" si="5"/>
        <v>682.08333333333337</v>
      </c>
      <c r="AD28" s="31">
        <f t="shared" si="5"/>
        <v>671.66666666666674</v>
      </c>
      <c r="AE28" s="31">
        <f t="shared" si="5"/>
        <v>661.25</v>
      </c>
      <c r="AF28" s="31">
        <f t="shared" si="5"/>
        <v>650.83333333333337</v>
      </c>
      <c r="AG28" s="31">
        <f t="shared" si="5"/>
        <v>640.41666666666674</v>
      </c>
      <c r="AH28" s="31">
        <f t="shared" si="5"/>
        <v>630</v>
      </c>
      <c r="AI28" s="11"/>
    </row>
    <row r="29" spans="2:35" ht="15.75">
      <c r="B29" s="8"/>
      <c r="C29" s="48">
        <v>18</v>
      </c>
      <c r="D29" s="49" t="str">
        <f>Tabelle2!D24</f>
        <v>Engpass</v>
      </c>
      <c r="E29" s="35">
        <f>HLOOKUP($J$5,Tabelle2!$E$5:$H$29,(VLOOKUP($C29,Tabelle2!$B$7:$C$29,2,FALSE)),FALSE)</f>
        <v>190</v>
      </c>
      <c r="F29" s="27">
        <f>Tabelle2!J24</f>
        <v>990</v>
      </c>
      <c r="G29" s="28"/>
      <c r="H29" s="36" t="str">
        <f t="shared" si="2"/>
        <v>1 : 5,21</v>
      </c>
      <c r="I29" s="39"/>
      <c r="J29" s="37">
        <f t="shared" si="3"/>
        <v>41.25</v>
      </c>
      <c r="K29" s="31">
        <f t="shared" si="4"/>
        <v>979.58333333333337</v>
      </c>
      <c r="L29" s="31">
        <f t="shared" si="4"/>
        <v>969.16666666666663</v>
      </c>
      <c r="M29" s="31">
        <f t="shared" si="4"/>
        <v>958.75</v>
      </c>
      <c r="N29" s="31">
        <f t="shared" si="4"/>
        <v>948.33333333333337</v>
      </c>
      <c r="O29" s="31">
        <f t="shared" si="4"/>
        <v>937.91666666666663</v>
      </c>
      <c r="P29" s="31">
        <f t="shared" si="4"/>
        <v>927.5</v>
      </c>
      <c r="Q29" s="31">
        <f t="shared" si="4"/>
        <v>917.08333333333337</v>
      </c>
      <c r="R29" s="31">
        <f t="shared" si="4"/>
        <v>906.66666666666663</v>
      </c>
      <c r="S29" s="31">
        <f t="shared" si="4"/>
        <v>896.25</v>
      </c>
      <c r="T29" s="31">
        <f t="shared" si="4"/>
        <v>885.83333333333337</v>
      </c>
      <c r="U29" s="31">
        <f t="shared" si="5"/>
        <v>875.41666666666663</v>
      </c>
      <c r="V29" s="31">
        <f t="shared" si="5"/>
        <v>865</v>
      </c>
      <c r="W29" s="31">
        <f t="shared" si="5"/>
        <v>854.58333333333337</v>
      </c>
      <c r="X29" s="31">
        <f t="shared" si="5"/>
        <v>844.16666666666674</v>
      </c>
      <c r="Y29" s="31">
        <f t="shared" si="5"/>
        <v>833.75</v>
      </c>
      <c r="Z29" s="31">
        <f t="shared" si="5"/>
        <v>823.33333333333337</v>
      </c>
      <c r="AA29" s="31">
        <f t="shared" si="5"/>
        <v>812.91666666666674</v>
      </c>
      <c r="AB29" s="31">
        <f t="shared" si="5"/>
        <v>802.5</v>
      </c>
      <c r="AC29" s="31">
        <f t="shared" si="5"/>
        <v>792.08333333333337</v>
      </c>
      <c r="AD29" s="31">
        <f t="shared" si="5"/>
        <v>781.66666666666674</v>
      </c>
      <c r="AE29" s="31">
        <f t="shared" si="5"/>
        <v>771.25</v>
      </c>
      <c r="AF29" s="31">
        <f t="shared" si="5"/>
        <v>760.83333333333337</v>
      </c>
      <c r="AG29" s="31">
        <f t="shared" si="5"/>
        <v>750.41666666666674</v>
      </c>
      <c r="AH29" s="31">
        <f t="shared" si="5"/>
        <v>740</v>
      </c>
      <c r="AI29" s="11"/>
    </row>
    <row r="30" spans="2:35" ht="15.75">
      <c r="B30" s="8"/>
      <c r="C30" s="45">
        <v>19</v>
      </c>
      <c r="D30" s="23" t="str">
        <f>Tabelle2!D25</f>
        <v>Jetzt ist Schluss</v>
      </c>
      <c r="E30" s="27">
        <f>HLOOKUP($J$5,Tabelle2!$E$5:$H$29,(VLOOKUP($C30,Tabelle2!$B$7:$C$29,2,FALSE)),FALSE)</f>
        <v>210</v>
      </c>
      <c r="F30" s="27">
        <f>Tabelle2!J25</f>
        <v>1110</v>
      </c>
      <c r="G30" s="28"/>
      <c r="H30" s="29" t="str">
        <f t="shared" si="2"/>
        <v>1 : 5,29</v>
      </c>
      <c r="I30" s="39"/>
      <c r="J30" s="30">
        <f t="shared" si="3"/>
        <v>46.25</v>
      </c>
      <c r="K30" s="31">
        <f t="shared" si="4"/>
        <v>1099.5833333333333</v>
      </c>
      <c r="L30" s="31">
        <f t="shared" si="4"/>
        <v>1089.1666666666667</v>
      </c>
      <c r="M30" s="31">
        <f t="shared" si="4"/>
        <v>1078.75</v>
      </c>
      <c r="N30" s="31">
        <f t="shared" si="4"/>
        <v>1068.3333333333333</v>
      </c>
      <c r="O30" s="31">
        <f t="shared" si="4"/>
        <v>1057.9166666666667</v>
      </c>
      <c r="P30" s="31">
        <f t="shared" si="4"/>
        <v>1047.5</v>
      </c>
      <c r="Q30" s="31">
        <f t="shared" si="4"/>
        <v>1037.0833333333333</v>
      </c>
      <c r="R30" s="31">
        <f t="shared" si="4"/>
        <v>1026.6666666666667</v>
      </c>
      <c r="S30" s="31">
        <f t="shared" si="4"/>
        <v>1016.25</v>
      </c>
      <c r="T30" s="31">
        <f t="shared" si="4"/>
        <v>1005.8333333333334</v>
      </c>
      <c r="U30" s="31">
        <f t="shared" si="5"/>
        <v>995.41666666666663</v>
      </c>
      <c r="V30" s="31">
        <f t="shared" si="5"/>
        <v>985</v>
      </c>
      <c r="W30" s="31">
        <f t="shared" si="5"/>
        <v>974.58333333333337</v>
      </c>
      <c r="X30" s="31">
        <f t="shared" si="5"/>
        <v>964.16666666666674</v>
      </c>
      <c r="Y30" s="31">
        <f t="shared" si="5"/>
        <v>953.75</v>
      </c>
      <c r="Z30" s="31">
        <f t="shared" si="5"/>
        <v>943.33333333333337</v>
      </c>
      <c r="AA30" s="31">
        <f t="shared" si="5"/>
        <v>932.91666666666674</v>
      </c>
      <c r="AB30" s="31">
        <f t="shared" si="5"/>
        <v>922.5</v>
      </c>
      <c r="AC30" s="31">
        <f t="shared" si="5"/>
        <v>912.08333333333337</v>
      </c>
      <c r="AD30" s="31">
        <f t="shared" si="5"/>
        <v>901.66666666666674</v>
      </c>
      <c r="AE30" s="31">
        <f t="shared" si="5"/>
        <v>891.25</v>
      </c>
      <c r="AF30" s="31">
        <f t="shared" si="5"/>
        <v>880.83333333333337</v>
      </c>
      <c r="AG30" s="31">
        <f t="shared" si="5"/>
        <v>870.41666666666674</v>
      </c>
      <c r="AH30" s="31">
        <f t="shared" si="5"/>
        <v>860</v>
      </c>
      <c r="AI30" s="11"/>
    </row>
    <row r="31" spans="2:35" ht="15.75">
      <c r="B31" s="8"/>
      <c r="C31" s="48">
        <v>20</v>
      </c>
      <c r="D31" s="49" t="str">
        <f>Tabelle2!D26</f>
        <v>Sackgasse</v>
      </c>
      <c r="E31" s="35">
        <f>HLOOKUP($J$5,Tabelle2!$E$5:$H$29,(VLOOKUP($C31,Tabelle2!$B$7:$C$29,2,FALSE)),FALSE)</f>
        <v>230</v>
      </c>
      <c r="F31" s="27">
        <f>Tabelle2!J26</f>
        <v>1250</v>
      </c>
      <c r="G31" s="28"/>
      <c r="H31" s="36" t="str">
        <f t="shared" si="2"/>
        <v>1 : 5,43</v>
      </c>
      <c r="I31" s="39"/>
      <c r="J31" s="37">
        <f t="shared" si="3"/>
        <v>52.083333333333336</v>
      </c>
      <c r="K31" s="31">
        <f t="shared" si="4"/>
        <v>1239.5833333333333</v>
      </c>
      <c r="L31" s="31">
        <f t="shared" si="4"/>
        <v>1229.1666666666667</v>
      </c>
      <c r="M31" s="31">
        <f t="shared" si="4"/>
        <v>1218.75</v>
      </c>
      <c r="N31" s="31">
        <f t="shared" si="4"/>
        <v>1208.3333333333333</v>
      </c>
      <c r="O31" s="31">
        <f t="shared" si="4"/>
        <v>1197.9166666666667</v>
      </c>
      <c r="P31" s="31">
        <f t="shared" si="4"/>
        <v>1187.5</v>
      </c>
      <c r="Q31" s="31">
        <f t="shared" si="4"/>
        <v>1177.0833333333333</v>
      </c>
      <c r="R31" s="31">
        <f t="shared" si="4"/>
        <v>1166.6666666666667</v>
      </c>
      <c r="S31" s="31">
        <f t="shared" si="4"/>
        <v>1156.25</v>
      </c>
      <c r="T31" s="31">
        <f t="shared" si="4"/>
        <v>1145.8333333333333</v>
      </c>
      <c r="U31" s="31">
        <f t="shared" si="5"/>
        <v>1135.4166666666667</v>
      </c>
      <c r="V31" s="31">
        <f t="shared" si="5"/>
        <v>1125</v>
      </c>
      <c r="W31" s="31">
        <f t="shared" si="5"/>
        <v>1114.5833333333333</v>
      </c>
      <c r="X31" s="31">
        <f t="shared" si="5"/>
        <v>1104.1666666666667</v>
      </c>
      <c r="Y31" s="31">
        <f t="shared" si="5"/>
        <v>1093.75</v>
      </c>
      <c r="Z31" s="31">
        <f t="shared" si="5"/>
        <v>1083.3333333333333</v>
      </c>
      <c r="AA31" s="31">
        <f t="shared" si="5"/>
        <v>1072.9166666666667</v>
      </c>
      <c r="AB31" s="31">
        <f t="shared" si="5"/>
        <v>1062.5</v>
      </c>
      <c r="AC31" s="31">
        <f t="shared" si="5"/>
        <v>1052.0833333333333</v>
      </c>
      <c r="AD31" s="31">
        <f t="shared" si="5"/>
        <v>1041.6666666666667</v>
      </c>
      <c r="AE31" s="31">
        <f t="shared" si="5"/>
        <v>1031.25</v>
      </c>
      <c r="AF31" s="31">
        <f t="shared" si="5"/>
        <v>1020.8333333333334</v>
      </c>
      <c r="AG31" s="31">
        <f t="shared" si="5"/>
        <v>1010.4166666666667</v>
      </c>
      <c r="AH31" s="31">
        <f t="shared" si="5"/>
        <v>1000</v>
      </c>
      <c r="AI31" s="11"/>
    </row>
    <row r="32" spans="2:35" ht="15.75">
      <c r="B32" s="8"/>
      <c r="C32" s="45">
        <v>21</v>
      </c>
      <c r="D32" s="23" t="str">
        <f>Tabelle2!D27</f>
        <v>Tiefer Einschnitt</v>
      </c>
      <c r="E32" s="27">
        <f>HLOOKUP($J$5,Tabelle2!$E$5:$H$29,(VLOOKUP($C32,Tabelle2!$B$7:$C$29,2,FALSE)),FALSE)</f>
        <v>255</v>
      </c>
      <c r="F32" s="27">
        <f>Tabelle2!J27</f>
        <v>1410</v>
      </c>
      <c r="G32" s="28"/>
      <c r="H32" s="29" t="str">
        <f t="shared" si="2"/>
        <v>1 : 5,53</v>
      </c>
      <c r="I32" s="39"/>
      <c r="J32" s="30">
        <f t="shared" ref="J32:J33" si="6">F32/24</f>
        <v>58.75</v>
      </c>
      <c r="K32" s="31">
        <f t="shared" si="4"/>
        <v>1399.5833333333333</v>
      </c>
      <c r="L32" s="31">
        <f t="shared" si="4"/>
        <v>1389.1666666666667</v>
      </c>
      <c r="M32" s="31">
        <f t="shared" si="4"/>
        <v>1378.75</v>
      </c>
      <c r="N32" s="31">
        <f t="shared" si="4"/>
        <v>1368.3333333333333</v>
      </c>
      <c r="O32" s="31">
        <f t="shared" si="4"/>
        <v>1357.9166666666667</v>
      </c>
      <c r="P32" s="31">
        <f t="shared" si="4"/>
        <v>1347.5</v>
      </c>
      <c r="Q32" s="31">
        <f t="shared" si="4"/>
        <v>1337.0833333333333</v>
      </c>
      <c r="R32" s="31">
        <f t="shared" si="4"/>
        <v>1326.6666666666667</v>
      </c>
      <c r="S32" s="31">
        <f t="shared" si="4"/>
        <v>1316.25</v>
      </c>
      <c r="T32" s="31">
        <f t="shared" si="4"/>
        <v>1305.8333333333333</v>
      </c>
      <c r="U32" s="31">
        <f t="shared" si="5"/>
        <v>1295.4166666666667</v>
      </c>
      <c r="V32" s="31">
        <f t="shared" si="5"/>
        <v>1285</v>
      </c>
      <c r="W32" s="31">
        <f t="shared" si="5"/>
        <v>1274.5833333333333</v>
      </c>
      <c r="X32" s="31">
        <f t="shared" si="5"/>
        <v>1264.1666666666667</v>
      </c>
      <c r="Y32" s="31">
        <f t="shared" si="5"/>
        <v>1253.75</v>
      </c>
      <c r="Z32" s="31">
        <f t="shared" si="5"/>
        <v>1243.3333333333333</v>
      </c>
      <c r="AA32" s="31">
        <f t="shared" si="5"/>
        <v>1232.9166666666667</v>
      </c>
      <c r="AB32" s="31">
        <f t="shared" si="5"/>
        <v>1222.5</v>
      </c>
      <c r="AC32" s="31">
        <f t="shared" si="5"/>
        <v>1212.0833333333333</v>
      </c>
      <c r="AD32" s="31">
        <f t="shared" si="5"/>
        <v>1201.6666666666667</v>
      </c>
      <c r="AE32" s="31">
        <f t="shared" si="5"/>
        <v>1191.25</v>
      </c>
      <c r="AF32" s="31">
        <f t="shared" si="5"/>
        <v>1180.8333333333333</v>
      </c>
      <c r="AG32" s="31">
        <f t="shared" si="5"/>
        <v>1170.4166666666667</v>
      </c>
      <c r="AH32" s="31">
        <f t="shared" si="5"/>
        <v>1160</v>
      </c>
      <c r="AI32" s="11"/>
    </row>
    <row r="33" spans="2:35" ht="15.75">
      <c r="B33" s="8"/>
      <c r="C33" s="48">
        <v>22</v>
      </c>
      <c r="D33" s="49" t="str">
        <f>Tabelle2!D28</f>
        <v>Großangriff</v>
      </c>
      <c r="E33" s="35">
        <f>HLOOKUP($J$5,Tabelle2!$E$5:$H$29,(VLOOKUP($C33,Tabelle2!$B$7:$C$29,2,FALSE)),FALSE)</f>
        <v>285</v>
      </c>
      <c r="F33" s="27">
        <f>Tabelle2!J28</f>
        <v>1600</v>
      </c>
      <c r="G33" s="28"/>
      <c r="H33" s="36" t="str">
        <f t="shared" si="2"/>
        <v>1 : 5,61</v>
      </c>
      <c r="I33" s="39"/>
      <c r="J33" s="37">
        <f t="shared" si="6"/>
        <v>66.666666666666671</v>
      </c>
      <c r="K33" s="31">
        <f t="shared" si="4"/>
        <v>1589.5833333333333</v>
      </c>
      <c r="L33" s="31">
        <f t="shared" si="4"/>
        <v>1579.1666666666667</v>
      </c>
      <c r="M33" s="31">
        <f t="shared" si="4"/>
        <v>1568.75</v>
      </c>
      <c r="N33" s="31">
        <f t="shared" si="4"/>
        <v>1558.3333333333333</v>
      </c>
      <c r="O33" s="31">
        <f t="shared" si="4"/>
        <v>1547.9166666666667</v>
      </c>
      <c r="P33" s="31">
        <f t="shared" si="4"/>
        <v>1537.5</v>
      </c>
      <c r="Q33" s="31">
        <f t="shared" si="4"/>
        <v>1527.0833333333333</v>
      </c>
      <c r="R33" s="31">
        <f t="shared" si="4"/>
        <v>1516.6666666666667</v>
      </c>
      <c r="S33" s="31">
        <f t="shared" si="4"/>
        <v>1506.25</v>
      </c>
      <c r="T33" s="31">
        <f t="shared" si="4"/>
        <v>1495.8333333333333</v>
      </c>
      <c r="U33" s="31">
        <f t="shared" si="5"/>
        <v>1485.4166666666667</v>
      </c>
      <c r="V33" s="31">
        <f t="shared" si="5"/>
        <v>1475</v>
      </c>
      <c r="W33" s="31">
        <f t="shared" si="5"/>
        <v>1464.5833333333333</v>
      </c>
      <c r="X33" s="31">
        <f t="shared" si="5"/>
        <v>1454.1666666666667</v>
      </c>
      <c r="Y33" s="31">
        <f t="shared" si="5"/>
        <v>1443.75</v>
      </c>
      <c r="Z33" s="31">
        <f t="shared" si="5"/>
        <v>1433.3333333333333</v>
      </c>
      <c r="AA33" s="31">
        <f t="shared" si="5"/>
        <v>1422.9166666666667</v>
      </c>
      <c r="AB33" s="31">
        <f t="shared" si="5"/>
        <v>1412.5</v>
      </c>
      <c r="AC33" s="31">
        <f t="shared" si="5"/>
        <v>1402.0833333333333</v>
      </c>
      <c r="AD33" s="31">
        <f t="shared" si="5"/>
        <v>1391.6666666666667</v>
      </c>
      <c r="AE33" s="31">
        <f t="shared" si="5"/>
        <v>1381.25</v>
      </c>
      <c r="AF33" s="31">
        <f t="shared" si="5"/>
        <v>1370.8333333333333</v>
      </c>
      <c r="AG33" s="31">
        <f t="shared" si="5"/>
        <v>1360.4166666666667</v>
      </c>
      <c r="AH33" s="31">
        <f t="shared" si="5"/>
        <v>1350</v>
      </c>
      <c r="AI33" s="11"/>
    </row>
    <row r="34" spans="2:35" ht="15.75">
      <c r="B34" s="8"/>
      <c r="C34" s="45">
        <v>23</v>
      </c>
      <c r="D34" s="23" t="str">
        <f>Tabelle2!D29</f>
        <v>Verlorene Hoffnung</v>
      </c>
      <c r="E34" s="27">
        <f>HLOOKUP($J$5,Tabelle2!$E$5:$H$29,(VLOOKUP($C34,Tabelle2!$B$7:$C$29,2,FALSE)),FALSE)</f>
        <v>310</v>
      </c>
      <c r="F34" s="27">
        <f>Tabelle2!J29</f>
        <v>1820</v>
      </c>
      <c r="G34" s="28"/>
      <c r="H34" s="29" t="str">
        <f t="shared" si="2"/>
        <v>1 : 5,87</v>
      </c>
      <c r="I34" s="39"/>
      <c r="J34" s="30">
        <f t="shared" ref="J34" si="7">F34/24</f>
        <v>75.833333333333329</v>
      </c>
      <c r="K34" s="31">
        <f t="shared" si="4"/>
        <v>1809.5833333333333</v>
      </c>
      <c r="L34" s="31">
        <f t="shared" si="4"/>
        <v>1799.1666666666667</v>
      </c>
      <c r="M34" s="31">
        <f t="shared" si="4"/>
        <v>1788.75</v>
      </c>
      <c r="N34" s="31">
        <f t="shared" si="4"/>
        <v>1778.3333333333333</v>
      </c>
      <c r="O34" s="31">
        <f t="shared" si="4"/>
        <v>1767.9166666666667</v>
      </c>
      <c r="P34" s="31">
        <f t="shared" si="4"/>
        <v>1757.5</v>
      </c>
      <c r="Q34" s="31">
        <f t="shared" si="4"/>
        <v>1747.0833333333333</v>
      </c>
      <c r="R34" s="31">
        <f t="shared" si="4"/>
        <v>1736.6666666666667</v>
      </c>
      <c r="S34" s="31">
        <f t="shared" si="4"/>
        <v>1726.25</v>
      </c>
      <c r="T34" s="31">
        <f t="shared" si="4"/>
        <v>1715.8333333333333</v>
      </c>
      <c r="U34" s="31">
        <f t="shared" si="5"/>
        <v>1705.4166666666667</v>
      </c>
      <c r="V34" s="31">
        <f t="shared" si="5"/>
        <v>1695</v>
      </c>
      <c r="W34" s="31">
        <f t="shared" si="5"/>
        <v>1684.5833333333333</v>
      </c>
      <c r="X34" s="31">
        <f t="shared" si="5"/>
        <v>1674.1666666666667</v>
      </c>
      <c r="Y34" s="31">
        <f t="shared" si="5"/>
        <v>1663.75</v>
      </c>
      <c r="Z34" s="31">
        <f t="shared" si="5"/>
        <v>1653.3333333333333</v>
      </c>
      <c r="AA34" s="31">
        <f t="shared" si="5"/>
        <v>1642.9166666666667</v>
      </c>
      <c r="AB34" s="31">
        <f t="shared" si="5"/>
        <v>1632.5</v>
      </c>
      <c r="AC34" s="31">
        <f t="shared" si="5"/>
        <v>1622.0833333333333</v>
      </c>
      <c r="AD34" s="31">
        <f t="shared" si="5"/>
        <v>1611.6666666666667</v>
      </c>
      <c r="AE34" s="31">
        <f t="shared" si="5"/>
        <v>1601.25</v>
      </c>
      <c r="AF34" s="31">
        <f t="shared" si="5"/>
        <v>1590.8333333333333</v>
      </c>
      <c r="AG34" s="31">
        <f t="shared" si="5"/>
        <v>1580.4166666666667</v>
      </c>
      <c r="AH34" s="31">
        <f t="shared" si="5"/>
        <v>1570</v>
      </c>
      <c r="AI34" s="11"/>
    </row>
    <row r="35" spans="2:35">
      <c r="B35" s="8"/>
      <c r="C35" s="3"/>
      <c r="D35" s="3"/>
      <c r="E35" s="3"/>
      <c r="F35" s="3"/>
      <c r="G35" s="3"/>
      <c r="H35" s="3"/>
      <c r="I35" s="3"/>
      <c r="J35" s="10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11"/>
    </row>
    <row r="36" spans="2:35" ht="15.75" thickBot="1">
      <c r="B36" s="12"/>
      <c r="C36" s="13"/>
      <c r="D36" s="13"/>
      <c r="E36" s="13"/>
      <c r="F36" s="13"/>
      <c r="G36" s="13"/>
      <c r="H36" s="13"/>
      <c r="I36" s="13"/>
      <c r="J36" s="14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5"/>
    </row>
    <row r="43" spans="2:35">
      <c r="AH43" s="1"/>
    </row>
  </sheetData>
  <sheetProtection algorithmName="SHA-512" hashValue="kAun+eTg11eYNeB3hgucfPvzEjD1qT81WEFaxErjvL6lgoUeVaUur15EMhhfoc9jrliMuPswJrt2jfPUZINyZg==" saltValue="2fkfsh3RO8xBXIOL5KZ+yw==" spinCount="100000" sheet="1" objects="1" scenarios="1"/>
  <mergeCells count="2">
    <mergeCell ref="AA8:AB8"/>
    <mergeCell ref="AA9:AB9"/>
  </mergeCells>
  <conditionalFormatting sqref="AH43">
    <cfRule type="cellIs" dxfId="20" priority="27" operator="lessThan">
      <formula>0</formula>
    </cfRule>
    <cfRule type="cellIs" dxfId="19" priority="28" operator="greaterThan">
      <formula>0</formula>
    </cfRule>
  </conditionalFormatting>
  <conditionalFormatting sqref="E12:E34">
    <cfRule type="cellIs" dxfId="18" priority="15" operator="lessThanOrEqual">
      <formula>$F$9</formula>
    </cfRule>
  </conditionalFormatting>
  <conditionalFormatting sqref="K32:AH33">
    <cfRule type="cellIs" dxfId="17" priority="9" operator="lessThan">
      <formula>$F$7</formula>
    </cfRule>
    <cfRule type="cellIs" dxfId="16" priority="10" operator="greaterThan">
      <formula>$F$7</formula>
    </cfRule>
    <cfRule type="cellIs" dxfId="15" priority="11" operator="lessThan">
      <formula>$F$7</formula>
    </cfRule>
    <cfRule type="cellIs" dxfId="14" priority="12" operator="greaterThan">
      <formula>$F$7</formula>
    </cfRule>
  </conditionalFormatting>
  <conditionalFormatting sqref="F32:F33">
    <cfRule type="cellIs" dxfId="13" priority="13" operator="lessThan">
      <formula>$F$7</formula>
    </cfRule>
    <cfRule type="cellIs" dxfId="12" priority="14" operator="greaterThan">
      <formula>$F$7</formula>
    </cfRule>
  </conditionalFormatting>
  <conditionalFormatting sqref="K34:AH34">
    <cfRule type="cellIs" dxfId="11" priority="2" operator="lessThan">
      <formula>$F$7</formula>
    </cfRule>
    <cfRule type="cellIs" dxfId="10" priority="3" operator="greaterThan">
      <formula>$F$7</formula>
    </cfRule>
    <cfRule type="cellIs" dxfId="9" priority="4" operator="lessThan">
      <formula>$F$7</formula>
    </cfRule>
    <cfRule type="cellIs" dxfId="8" priority="5" operator="greaterThan">
      <formula>$F$7</formula>
    </cfRule>
  </conditionalFormatting>
  <conditionalFormatting sqref="F34">
    <cfRule type="cellIs" dxfId="7" priority="6" operator="lessThan">
      <formula>$F$7</formula>
    </cfRule>
    <cfRule type="cellIs" dxfId="6" priority="7" operator="greaterThan">
      <formula>$F$7</formula>
    </cfRule>
  </conditionalFormatting>
  <conditionalFormatting sqref="F12:F34">
    <cfRule type="cellIs" dxfId="5" priority="57" operator="lessThan">
      <formula>$F$7</formula>
    </cfRule>
    <cfRule type="cellIs" dxfId="4" priority="58" operator="greaterThan">
      <formula>$F$7</formula>
    </cfRule>
  </conditionalFormatting>
  <conditionalFormatting sqref="K12:AH34">
    <cfRule type="cellIs" dxfId="3" priority="53" operator="lessThan">
      <formula>$F$7</formula>
    </cfRule>
    <cfRule type="cellIs" dxfId="2" priority="54" operator="greaterThan">
      <formula>$F$7</formula>
    </cfRule>
    <cfRule type="cellIs" dxfId="1" priority="55" operator="lessThan">
      <formula>$F$7</formula>
    </cfRule>
    <cfRule type="cellIs" dxfId="0" priority="56" operator="greaterThan">
      <formula>$F$7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DropDown="1" showInputMessage="1" showErrorMessage="1" errorTitle="Größe unkorrekt" error="Bitte eine gültige Größe eintragen (5 / 10 / 25 / 50)" promptTitle="EK-Größe">
          <x14:formula1>
            <xm:f>Tabelle2!$E$5:$H$5</xm:f>
          </x14:formula1>
          <xm:sqref>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2:Q29"/>
  <sheetViews>
    <sheetView workbookViewId="0">
      <selection activeCell="D31" sqref="D31"/>
    </sheetView>
  </sheetViews>
  <sheetFormatPr baseColWidth="10" defaultRowHeight="15"/>
  <cols>
    <col min="2" max="2" width="3.7109375" bestFit="1" customWidth="1"/>
    <col min="3" max="3" width="3.7109375" hidden="1" customWidth="1"/>
    <col min="4" max="4" width="21.140625" customWidth="1"/>
  </cols>
  <sheetData>
    <row r="2" spans="2:17" ht="14.25" customHeight="1">
      <c r="D2" s="9"/>
    </row>
    <row r="3" spans="2:17">
      <c r="D3" t="s">
        <v>36</v>
      </c>
    </row>
    <row r="4" spans="2:17">
      <c r="O4" s="41"/>
      <c r="P4" s="41"/>
    </row>
    <row r="5" spans="2:17">
      <c r="B5" t="s">
        <v>39</v>
      </c>
      <c r="C5" t="s">
        <v>40</v>
      </c>
      <c r="D5" t="s">
        <v>37</v>
      </c>
      <c r="E5">
        <v>5</v>
      </c>
      <c r="F5">
        <v>10</v>
      </c>
      <c r="G5">
        <v>25</v>
      </c>
      <c r="H5">
        <v>50</v>
      </c>
      <c r="J5" t="s">
        <v>2</v>
      </c>
      <c r="O5" s="42"/>
      <c r="P5" s="42"/>
      <c r="Q5" s="42"/>
    </row>
    <row r="7" spans="2:17">
      <c r="B7">
        <v>1</v>
      </c>
      <c r="C7">
        <v>3</v>
      </c>
      <c r="D7" t="s">
        <v>3</v>
      </c>
      <c r="E7">
        <v>8</v>
      </c>
      <c r="F7">
        <v>13</v>
      </c>
      <c r="G7">
        <v>20</v>
      </c>
      <c r="H7">
        <v>28</v>
      </c>
      <c r="J7">
        <v>40</v>
      </c>
    </row>
    <row r="8" spans="2:17">
      <c r="B8">
        <v>2</v>
      </c>
      <c r="C8">
        <v>4</v>
      </c>
      <c r="D8" t="s">
        <v>4</v>
      </c>
      <c r="E8">
        <v>11</v>
      </c>
      <c r="F8">
        <v>18</v>
      </c>
      <c r="G8">
        <v>28</v>
      </c>
      <c r="H8">
        <v>39</v>
      </c>
      <c r="J8">
        <v>60</v>
      </c>
    </row>
    <row r="9" spans="2:17">
      <c r="B9">
        <v>3</v>
      </c>
      <c r="C9">
        <v>5</v>
      </c>
      <c r="D9" t="s">
        <v>22</v>
      </c>
      <c r="E9">
        <v>14</v>
      </c>
      <c r="F9">
        <v>23</v>
      </c>
      <c r="G9">
        <v>36</v>
      </c>
      <c r="H9">
        <v>50</v>
      </c>
      <c r="J9">
        <v>85</v>
      </c>
    </row>
    <row r="10" spans="2:17">
      <c r="B10">
        <v>4</v>
      </c>
      <c r="C10">
        <v>6</v>
      </c>
      <c r="D10" t="s">
        <v>5</v>
      </c>
      <c r="E10">
        <v>18</v>
      </c>
      <c r="F10">
        <v>30</v>
      </c>
      <c r="G10">
        <v>48</v>
      </c>
      <c r="H10">
        <v>66</v>
      </c>
      <c r="J10">
        <v>115</v>
      </c>
    </row>
    <row r="11" spans="2:17">
      <c r="B11">
        <v>5</v>
      </c>
      <c r="C11">
        <v>7</v>
      </c>
      <c r="D11" t="s">
        <v>6</v>
      </c>
      <c r="E11">
        <v>23</v>
      </c>
      <c r="F11">
        <v>38</v>
      </c>
      <c r="G11">
        <v>60</v>
      </c>
      <c r="H11">
        <v>83</v>
      </c>
      <c r="J11">
        <v>150</v>
      </c>
    </row>
    <row r="12" spans="2:17">
      <c r="B12">
        <v>6</v>
      </c>
      <c r="C12">
        <v>8</v>
      </c>
      <c r="D12" t="s">
        <v>8</v>
      </c>
      <c r="E12">
        <v>27</v>
      </c>
      <c r="F12">
        <v>45</v>
      </c>
      <c r="G12">
        <v>72</v>
      </c>
      <c r="H12">
        <v>99</v>
      </c>
      <c r="J12">
        <v>185</v>
      </c>
    </row>
    <row r="13" spans="2:17">
      <c r="B13">
        <v>7</v>
      </c>
      <c r="C13">
        <v>9</v>
      </c>
      <c r="D13" t="s">
        <v>9</v>
      </c>
      <c r="E13">
        <v>32</v>
      </c>
      <c r="F13">
        <v>53</v>
      </c>
      <c r="G13">
        <v>84</v>
      </c>
      <c r="H13">
        <v>116</v>
      </c>
      <c r="J13">
        <v>225</v>
      </c>
    </row>
    <row r="14" spans="2:17">
      <c r="B14">
        <v>8</v>
      </c>
      <c r="C14">
        <v>10</v>
      </c>
      <c r="D14" t="s">
        <v>7</v>
      </c>
      <c r="E14">
        <v>36</v>
      </c>
      <c r="F14">
        <v>60</v>
      </c>
      <c r="G14">
        <v>96</v>
      </c>
      <c r="H14">
        <v>132</v>
      </c>
      <c r="J14">
        <v>265</v>
      </c>
    </row>
    <row r="15" spans="2:17">
      <c r="B15">
        <v>9</v>
      </c>
      <c r="C15">
        <v>11</v>
      </c>
      <c r="D15" t="s">
        <v>10</v>
      </c>
      <c r="E15">
        <v>41</v>
      </c>
      <c r="F15">
        <v>68</v>
      </c>
      <c r="G15">
        <v>108</v>
      </c>
      <c r="H15">
        <v>149</v>
      </c>
      <c r="J15">
        <v>310</v>
      </c>
    </row>
    <row r="16" spans="2:17">
      <c r="B16">
        <v>10</v>
      </c>
      <c r="C16">
        <v>12</v>
      </c>
      <c r="D16" t="s">
        <v>11</v>
      </c>
      <c r="E16">
        <v>47</v>
      </c>
      <c r="F16">
        <v>78</v>
      </c>
      <c r="G16">
        <v>124</v>
      </c>
      <c r="H16">
        <v>171</v>
      </c>
      <c r="J16">
        <v>360</v>
      </c>
    </row>
    <row r="17" spans="2:10">
      <c r="B17">
        <v>11</v>
      </c>
      <c r="C17">
        <v>13</v>
      </c>
      <c r="D17" t="s">
        <v>15</v>
      </c>
      <c r="E17">
        <v>53</v>
      </c>
      <c r="F17">
        <v>88</v>
      </c>
      <c r="G17">
        <v>140</v>
      </c>
      <c r="H17">
        <v>193</v>
      </c>
      <c r="J17">
        <v>415</v>
      </c>
    </row>
    <row r="18" spans="2:10">
      <c r="B18">
        <v>12</v>
      </c>
      <c r="C18">
        <v>14</v>
      </c>
      <c r="D18" t="s">
        <v>12</v>
      </c>
      <c r="E18">
        <v>60</v>
      </c>
      <c r="F18">
        <v>100</v>
      </c>
      <c r="G18">
        <v>160</v>
      </c>
      <c r="H18">
        <v>220</v>
      </c>
      <c r="J18">
        <v>475</v>
      </c>
    </row>
    <row r="19" spans="2:10">
      <c r="B19">
        <v>13</v>
      </c>
      <c r="C19">
        <v>15</v>
      </c>
      <c r="D19" t="s">
        <v>14</v>
      </c>
      <c r="E19">
        <v>68</v>
      </c>
      <c r="F19">
        <v>113</v>
      </c>
      <c r="G19">
        <v>180</v>
      </c>
      <c r="H19">
        <v>248</v>
      </c>
      <c r="J19">
        <v>540</v>
      </c>
    </row>
    <row r="20" spans="2:10">
      <c r="B20">
        <v>14</v>
      </c>
      <c r="C20">
        <v>16</v>
      </c>
      <c r="D20" t="s">
        <v>13</v>
      </c>
      <c r="E20">
        <v>75</v>
      </c>
      <c r="F20">
        <v>125</v>
      </c>
      <c r="G20">
        <v>200</v>
      </c>
      <c r="H20">
        <v>275</v>
      </c>
      <c r="J20">
        <v>610</v>
      </c>
    </row>
    <row r="21" spans="2:10">
      <c r="B21">
        <v>15</v>
      </c>
      <c r="C21">
        <v>17</v>
      </c>
      <c r="D21" t="s">
        <v>16</v>
      </c>
      <c r="E21">
        <v>84</v>
      </c>
      <c r="F21">
        <v>140</v>
      </c>
      <c r="G21">
        <v>224</v>
      </c>
      <c r="H21">
        <v>308</v>
      </c>
      <c r="J21">
        <v>690</v>
      </c>
    </row>
    <row r="22" spans="2:10">
      <c r="B22">
        <v>16</v>
      </c>
      <c r="C22">
        <v>18</v>
      </c>
      <c r="D22" t="s">
        <v>21</v>
      </c>
      <c r="E22">
        <v>93</v>
      </c>
      <c r="F22">
        <v>155</v>
      </c>
      <c r="G22">
        <v>248</v>
      </c>
      <c r="H22">
        <v>341</v>
      </c>
      <c r="J22">
        <v>780</v>
      </c>
    </row>
    <row r="23" spans="2:10">
      <c r="B23">
        <v>17</v>
      </c>
      <c r="C23">
        <v>19</v>
      </c>
      <c r="D23" t="s">
        <v>19</v>
      </c>
      <c r="E23">
        <v>102</v>
      </c>
      <c r="F23">
        <v>170</v>
      </c>
      <c r="G23">
        <v>272</v>
      </c>
      <c r="H23">
        <v>374</v>
      </c>
      <c r="J23">
        <v>880</v>
      </c>
    </row>
    <row r="24" spans="2:10">
      <c r="B24">
        <v>18</v>
      </c>
      <c r="C24">
        <v>20</v>
      </c>
      <c r="D24" t="s">
        <v>17</v>
      </c>
      <c r="E24">
        <v>114</v>
      </c>
      <c r="F24">
        <v>190</v>
      </c>
      <c r="G24">
        <v>304</v>
      </c>
      <c r="H24">
        <v>418</v>
      </c>
      <c r="J24">
        <v>990</v>
      </c>
    </row>
    <row r="25" spans="2:10">
      <c r="B25">
        <v>19</v>
      </c>
      <c r="C25">
        <v>21</v>
      </c>
      <c r="D25" t="s">
        <v>20</v>
      </c>
      <c r="E25">
        <v>126</v>
      </c>
      <c r="F25">
        <v>210</v>
      </c>
      <c r="G25">
        <v>336</v>
      </c>
      <c r="H25">
        <v>462</v>
      </c>
      <c r="J25">
        <v>1110</v>
      </c>
    </row>
    <row r="26" spans="2:10">
      <c r="B26">
        <v>20</v>
      </c>
      <c r="C26">
        <v>22</v>
      </c>
      <c r="D26" t="s">
        <v>18</v>
      </c>
      <c r="E26">
        <v>138</v>
      </c>
      <c r="F26">
        <v>230</v>
      </c>
      <c r="G26">
        <v>368</v>
      </c>
      <c r="H26">
        <v>506</v>
      </c>
      <c r="J26">
        <v>1250</v>
      </c>
    </row>
    <row r="27" spans="2:10">
      <c r="B27">
        <v>21</v>
      </c>
      <c r="C27">
        <v>23</v>
      </c>
      <c r="D27" t="s">
        <v>33</v>
      </c>
      <c r="E27">
        <v>153</v>
      </c>
      <c r="F27">
        <v>255</v>
      </c>
      <c r="G27">
        <v>408</v>
      </c>
      <c r="H27">
        <v>531</v>
      </c>
      <c r="J27">
        <v>1410</v>
      </c>
    </row>
    <row r="28" spans="2:10">
      <c r="B28">
        <v>22</v>
      </c>
      <c r="C28">
        <v>24</v>
      </c>
      <c r="D28" t="s">
        <v>34</v>
      </c>
      <c r="E28">
        <v>171</v>
      </c>
      <c r="F28">
        <v>285</v>
      </c>
      <c r="G28">
        <v>456</v>
      </c>
      <c r="H28">
        <v>627</v>
      </c>
      <c r="J28">
        <v>1600</v>
      </c>
    </row>
    <row r="29" spans="2:10">
      <c r="B29">
        <v>23</v>
      </c>
      <c r="C29">
        <v>25</v>
      </c>
      <c r="D29" t="s">
        <v>35</v>
      </c>
      <c r="E29">
        <v>196</v>
      </c>
      <c r="F29">
        <v>310</v>
      </c>
      <c r="G29">
        <v>496</v>
      </c>
      <c r="H29">
        <v>682</v>
      </c>
      <c r="J29">
        <v>1820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2014-11-16T13:01:45Z</dcterms:created>
  <dcterms:modified xsi:type="dcterms:W3CDTF">2016-11-10T15:22:49Z</dcterms:modified>
</cp:coreProperties>
</file>